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Husova5,408 - Oprava sprc..." sheetId="2" state="visible" r:id="rId4"/>
  </sheets>
  <definedNames>
    <definedName function="false" hidden="false" localSheetId="1" name="_xlnm.Print_Area" vbProcedure="false">'Husova5,408 - Oprava sprc...'!$C$4:$J$76,'Husova5,408 - Oprava sprc...'!$C$82:$J$117,'Husova5,408 - Oprava sprc...'!$C$123:$K$323</definedName>
    <definedName function="false" hidden="false" localSheetId="1" name="_xlnm.Print_Titles" vbProcedure="false">'Husova5,408 - Oprava sprc...'!$133:$133</definedName>
    <definedName function="false" hidden="true" localSheetId="1" name="_xlnm._FilterDatabase" vbProcedure="false">'Husova5,408 - Oprava sprc...'!$C$133:$K$323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<sst xmlns="http://schemas.openxmlformats.org/spreadsheetml/2006/main" count="2481" uniqueCount="725">
  <si>
    <t xml:space="preserve">Export Komplet</t>
  </si>
  <si>
    <t xml:space="preserve">2.0</t>
  </si>
  <si>
    <t xml:space="preserve">False</t>
  </si>
  <si>
    <t xml:space="preserve">{81344140-dd26-4e6b-bc9c-17dcc62cda8f}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</si>
  <si>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</si>
  <si>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</si>
  <si>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</si>
  <si>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</si>
  <si>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</si>
  <si>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</si>
  <si>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</si>
  <si>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</si>
  <si>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</si>
  <si>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Husova5,408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</si>
  <si>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</si>
  <si>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</si>
  <si>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sprchového koutu a osazení nové kuchyňské linky v m.č.408</t>
  </si>
  <si>
    <t xml:space="preserve">KSO:</t>
  </si>
  <si>
    <t xml:space="preserve">CC-CZ:</t>
  </si>
  <si>
    <t xml:space="preserve">Místo:</t>
  </si>
  <si>
    <t xml:space="preserve">Husova 5, Brno</t>
  </si>
  <si>
    <t xml:space="preserve">Datum:</t>
  </si>
  <si>
    <t xml:space="preserve">21. 1. 2026</t>
  </si>
  <si>
    <t xml:space="preserve">Zadavatel:</t>
  </si>
  <si>
    <t xml:space="preserve">IČ:</t>
  </si>
  <si>
    <t xml:space="preserve">MmBrna,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</si>
  <si>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</si>
  <si>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</si>
  <si>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</si>
  <si>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</si>
  <si>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</si>
  <si>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</si>
  <si>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</si>
  <si>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</si>
  <si>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</si>
  <si>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</si>
  <si>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</si>
  <si>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</si>
  <si>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</si>
  <si>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</si>
  <si>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</si>
  <si>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</si>
  <si>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</si>
  <si>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</si>
  <si>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</si>
  <si>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</si>
  <si>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</si>
  <si>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</si>
  <si>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</si>
  <si>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</si>
  <si>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</si>
  <si>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</si>
  <si>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</si>
  <si>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</si>
  <si>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</si>
  <si>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</si>
  <si>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</si>
  <si>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</si>
  <si>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</si>
  <si>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</si>
  <si>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</si>
  <si>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</si>
  <si>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</si>
  <si>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</si>
  <si>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</si>
  <si>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</si>
  <si>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</si>
  <si>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</si>
  <si>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</si>
  <si>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</si>
  <si>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</si>
  <si>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</si>
  <si>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</si>
  <si>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</si>
  <si>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</si>
  <si>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</si>
  <si>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</si>
  <si>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</si>
  <si>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</si>
  <si>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</si>
  <si>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</si>
  <si>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</si>
  <si>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</si>
  <si>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</si>
  <si>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</si>
  <si>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</si>
  <si>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</si>
  <si>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</si>
  <si>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</si>
  <si>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</si>
  <si>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</si>
  <si>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</si>
  <si>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</si>
  <si>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</si>
  <si>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</si>
  <si>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</si>
  <si>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</si>
  <si>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</si>
  <si>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</si>
  <si>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</si>
  <si>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</si>
  <si>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</si>
  <si>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</si>
  <si>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</si>
  <si>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</si>
  <si>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</si>
  <si>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</si>
  <si>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</si>
  <si>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</si>
  <si>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</si>
  <si>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</si>
  <si>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</si>
  <si>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</si>
  <si>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</si>
  <si>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</si>
  <si>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</si>
  <si>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</si>
  <si>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</si>
  <si>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</si>
  <si>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</si>
  <si>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</si>
  <si>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</si>
  <si>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</si>
  <si>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</si>
  <si>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</si>
  <si>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</si>
  <si>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</si>
  <si>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</si>
  <si>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</si>
  <si>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612131111</t>
  </si>
  <si>
    <t xml:space="preserve">Polymercementový spojovací můstek vnitřních stěn nanášený ručně</t>
  </si>
  <si>
    <t xml:space="preserve">m2</t>
  </si>
  <si>
    <t xml:space="preserve">CS ÚRS 2026 01</t>
  </si>
  <si>
    <t xml:space="preserve">4</t>
  </si>
  <si>
    <t xml:space="preserve">-2077380463</t>
  </si>
  <si>
    <t xml:space="preserve">612135101</t>
  </si>
  <si>
    <t xml:space="preserve">Hrubá výplň rýh ve stěnách maltou jakékoli šířky rýhy</t>
  </si>
  <si>
    <t xml:space="preserve">-1543957945</t>
  </si>
  <si>
    <t xml:space="preserve">VV</t>
  </si>
  <si>
    <t xml:space="preserve">15*0,1+3,5*0,1+3,5*0,15</t>
  </si>
  <si>
    <t xml:space="preserve">3</t>
  </si>
  <si>
    <t xml:space="preserve">612325121</t>
  </si>
  <si>
    <t xml:space="preserve">Vápenocementová štuková omítka rýh ve stěnách š do 150 mm</t>
  </si>
  <si>
    <t xml:space="preserve">-1414584916</t>
  </si>
  <si>
    <t xml:space="preserve">612321141</t>
  </si>
  <si>
    <t xml:space="preserve">Vápenocementová omítka štuková dvouvrstvá vnitřních stěn </t>
  </si>
  <si>
    <t xml:space="preserve">707430618</t>
  </si>
  <si>
    <t xml:space="preserve">(1,5+2,0)*2*2,0-0,6*2,0</t>
  </si>
  <si>
    <t xml:space="preserve">5</t>
  </si>
  <si>
    <t xml:space="preserve">612321191</t>
  </si>
  <si>
    <t xml:space="preserve">Příplatek k vápenocementové omítce vnitřních stěn za každých dalších 5 mm tloušťky ručně</t>
  </si>
  <si>
    <t xml:space="preserve">1634728550</t>
  </si>
  <si>
    <t xml:space="preserve">612325422</t>
  </si>
  <si>
    <t xml:space="preserve">Oprava vnitřní vápenocementové štukové omítky tl jádrové omítky do 20 mm a tl štuku do 3 mm stěn v rozsahu plochy přes 10 do 30 %</t>
  </si>
  <si>
    <t xml:space="preserve">332894061</t>
  </si>
  <si>
    <t xml:space="preserve">7</t>
  </si>
  <si>
    <t xml:space="preserve">632451214</t>
  </si>
  <si>
    <t xml:space="preserve">Potěr cementový samonivelační litý, spádovaná k odtokovému žlabu C20 tl přes 45 do 50 mm</t>
  </si>
  <si>
    <t xml:space="preserve">-783159346</t>
  </si>
  <si>
    <t xml:space="preserve">2,0*1,5+0,6*0,1</t>
  </si>
  <si>
    <t xml:space="preserve">9</t>
  </si>
  <si>
    <t xml:space="preserve">Ostatní konstrukce a práce, bourání</t>
  </si>
  <si>
    <t xml:space="preserve">8</t>
  </si>
  <si>
    <t xml:space="preserve">949101111</t>
  </si>
  <si>
    <t xml:space="preserve">Lešení pomocné pro objekty pozemních staveb s lešeňovou podlahou v do 1,9 m zatížení do 150 kg/m2</t>
  </si>
  <si>
    <t xml:space="preserve">16</t>
  </si>
  <si>
    <t xml:space="preserve">866702692</t>
  </si>
  <si>
    <t xml:space="preserve">2,0*1,5</t>
  </si>
  <si>
    <t xml:space="preserve">952901111</t>
  </si>
  <si>
    <t xml:space="preserve">Vyčištění budov bytové a občanské výstavby při výšce podlaží do 4 m</t>
  </si>
  <si>
    <t xml:space="preserve">2030994604</t>
  </si>
  <si>
    <t xml:space="preserve">3,2*2,0</t>
  </si>
  <si>
    <t xml:space="preserve">10</t>
  </si>
  <si>
    <t xml:space="preserve">962031132</t>
  </si>
  <si>
    <t xml:space="preserve">Bourání podezdívky pod sprchou z cihel pálených plných tl do 100 mm</t>
  </si>
  <si>
    <t xml:space="preserve">-896212850</t>
  </si>
  <si>
    <t xml:space="preserve">(0,9+0,7)*2*0,3</t>
  </si>
  <si>
    <t xml:space="preserve">11</t>
  </si>
  <si>
    <t xml:space="preserve">965042131</t>
  </si>
  <si>
    <t xml:space="preserve">Bourání podkladů pod dlažby nebo mazanin betonových nebo z litého asfaltu tl do 100 mm pl do 4 m2</t>
  </si>
  <si>
    <t xml:space="preserve">m3</t>
  </si>
  <si>
    <t xml:space="preserve">-1366790307</t>
  </si>
  <si>
    <t xml:space="preserve">1,5*2,0*0,1</t>
  </si>
  <si>
    <t xml:space="preserve">965081213</t>
  </si>
  <si>
    <t xml:space="preserve">Bourání podlah z dlaždic keramických tl do 10 mm plochy přes 1 m2</t>
  </si>
  <si>
    <t xml:space="preserve">314081145</t>
  </si>
  <si>
    <t xml:space="preserve">13</t>
  </si>
  <si>
    <t xml:space="preserve">968-pc 1</t>
  </si>
  <si>
    <t xml:space="preserve">Vyvěšení dveří</t>
  </si>
  <si>
    <t xml:space="preserve">kus</t>
  </si>
  <si>
    <t xml:space="preserve">1143664495</t>
  </si>
  <si>
    <t xml:space="preserve">14</t>
  </si>
  <si>
    <t xml:space="preserve">968-pc 2</t>
  </si>
  <si>
    <t xml:space="preserve">D+m zrcadlo cca 100/100cm nad umyvadlem osazené do obkladu </t>
  </si>
  <si>
    <t xml:space="preserve">-1303933919</t>
  </si>
  <si>
    <t xml:space="preserve">15</t>
  </si>
  <si>
    <t xml:space="preserve">968-pc 3</t>
  </si>
  <si>
    <t xml:space="preserve">D+m Fazetování zrcadel</t>
  </si>
  <si>
    <t xml:space="preserve">m</t>
  </si>
  <si>
    <t xml:space="preserve">-666266109</t>
  </si>
  <si>
    <t xml:space="preserve">1*4</t>
  </si>
  <si>
    <t xml:space="preserve">968-pc 6</t>
  </si>
  <si>
    <t xml:space="preserve">D+m zásobník na tekuté mýdlo</t>
  </si>
  <si>
    <t xml:space="preserve">643858997</t>
  </si>
  <si>
    <t xml:space="preserve">17</t>
  </si>
  <si>
    <t xml:space="preserve">968-pc 7</t>
  </si>
  <si>
    <t xml:space="preserve">D+m odpadkový koš s víkem bezdotykový osadit na dvířka pod dřezem</t>
  </si>
  <si>
    <t xml:space="preserve">1862185243</t>
  </si>
  <si>
    <t xml:space="preserve">18</t>
  </si>
  <si>
    <t xml:space="preserve">968-pc 8</t>
  </si>
  <si>
    <t xml:space="preserve">D+m odpadkový koš s víkem bezdotykový</t>
  </si>
  <si>
    <t xml:space="preserve">-957042889</t>
  </si>
  <si>
    <t xml:space="preserve">19</t>
  </si>
  <si>
    <t xml:space="preserve">968-pc10</t>
  </si>
  <si>
    <t xml:space="preserve">D+m háčků u sprchy</t>
  </si>
  <si>
    <t xml:space="preserve">sada</t>
  </si>
  <si>
    <t xml:space="preserve">1263356410</t>
  </si>
  <si>
    <t xml:space="preserve">20</t>
  </si>
  <si>
    <t xml:space="preserve">968-pc11</t>
  </si>
  <si>
    <t xml:space="preserve">D+m zásobník na papírové ručníky</t>
  </si>
  <si>
    <t xml:space="preserve">1083963582</t>
  </si>
  <si>
    <t xml:space="preserve">1+1</t>
  </si>
  <si>
    <t xml:space="preserve">968-pc12</t>
  </si>
  <si>
    <t xml:space="preserve">Zakrytí podlahy v předsíňce, po ukončení prací se podlaha vyčistí</t>
  </si>
  <si>
    <t xml:space="preserve">1517312142</t>
  </si>
  <si>
    <t xml:space="preserve">22</t>
  </si>
  <si>
    <t xml:space="preserve">974031121</t>
  </si>
  <si>
    <t xml:space="preserve">Vysekání rýh ve zdivu cihelném hl do 30 mm š do 30 mm</t>
  </si>
  <si>
    <t xml:space="preserve">990271974</t>
  </si>
  <si>
    <t xml:space="preserve">23</t>
  </si>
  <si>
    <t xml:space="preserve">974031143</t>
  </si>
  <si>
    <t xml:space="preserve">Vysekání rýh ve zdivu cihelném hl do 70 mm š do 100 mm</t>
  </si>
  <si>
    <t xml:space="preserve">-1934648203</t>
  </si>
  <si>
    <t xml:space="preserve">24</t>
  </si>
  <si>
    <t xml:space="preserve">974031164</t>
  </si>
  <si>
    <t xml:space="preserve">Vysekání rýh ve zdivu cihelném hl do 150 mm š do 150 mm</t>
  </si>
  <si>
    <t xml:space="preserve">-1274740178</t>
  </si>
  <si>
    <t xml:space="preserve">2,5+1,0</t>
  </si>
  <si>
    <t xml:space="preserve">25</t>
  </si>
  <si>
    <t xml:space="preserve">977131115</t>
  </si>
  <si>
    <t xml:space="preserve">Vrty příklepovými vrtáky D 16 mm do cihelného zdiva nebo prostého betonu</t>
  </si>
  <si>
    <t xml:space="preserve">1676786162</t>
  </si>
  <si>
    <t xml:space="preserve">26</t>
  </si>
  <si>
    <t xml:space="preserve">978013141</t>
  </si>
  <si>
    <t xml:space="preserve">Otlučení (osekání) vnitřní vápenné nebo vápenocementové omítky stěn v rozsahu přes 10 do 30 %</t>
  </si>
  <si>
    <t xml:space="preserve">-1586476749</t>
  </si>
  <si>
    <t xml:space="preserve">(1,5+2,0)*2*1,0"sprcha"</t>
  </si>
  <si>
    <t xml:space="preserve">(1,6+2,0)*2*3,0-0,6*2,0-0,8*2,0"předsíňka"</t>
  </si>
  <si>
    <t xml:space="preserve">Součet</t>
  </si>
  <si>
    <t xml:space="preserve">27</t>
  </si>
  <si>
    <t xml:space="preserve">978013191</t>
  </si>
  <si>
    <t xml:space="preserve">Otlučení (osekání) vnitřní vápenné nebo vápenocementové omítky stěn v rozsahu přes 50 do 100 %</t>
  </si>
  <si>
    <t xml:space="preserve">710512146</t>
  </si>
  <si>
    <t xml:space="preserve">28</t>
  </si>
  <si>
    <t xml:space="preserve">978059541</t>
  </si>
  <si>
    <t xml:space="preserve">Odsekání a odebrání obkladů stěn z vnitřních obkládaček plochy přes 1 m2</t>
  </si>
  <si>
    <t xml:space="preserve">792702570</t>
  </si>
  <si>
    <t xml:space="preserve">997</t>
  </si>
  <si>
    <t xml:space="preserve">Doprava suti a vybouraných hmot</t>
  </si>
  <si>
    <t xml:space="preserve">29</t>
  </si>
  <si>
    <t xml:space="preserve">997013215</t>
  </si>
  <si>
    <t xml:space="preserve">Vnitrostaveništní doprava suti a vybouraných hmot pro budovy v přes 15 do 18 m ručně</t>
  </si>
  <si>
    <t xml:space="preserve">t</t>
  </si>
  <si>
    <t xml:space="preserve">-808803062</t>
  </si>
  <si>
    <t xml:space="preserve">30</t>
  </si>
  <si>
    <t xml:space="preserve">997013501</t>
  </si>
  <si>
    <t xml:space="preserve">Odvoz suti a vybouraných hmot na skládku nebo meziskládku do 1 km se složením</t>
  </si>
  <si>
    <t xml:space="preserve">1167635574</t>
  </si>
  <si>
    <t xml:space="preserve">31</t>
  </si>
  <si>
    <t xml:space="preserve">997013511</t>
  </si>
  <si>
    <t xml:space="preserve">Odvoz suti a vybouraných hmot z meziskládky na skládku do 1 km s naložením a se složením</t>
  </si>
  <si>
    <t xml:space="preserve">151138815</t>
  </si>
  <si>
    <t xml:space="preserve">3,265*24 'Přepočtené koeficientem množství</t>
  </si>
  <si>
    <t xml:space="preserve">32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</si>
  <si>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</si>
  <si>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</si>
  <si>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-189913359</t>
  </si>
  <si>
    <t xml:space="preserve">998</t>
  </si>
  <si>
    <t xml:space="preserve">Přesun hmot</t>
  </si>
  <si>
    <t xml:space="preserve">33</t>
  </si>
  <si>
    <t xml:space="preserve">998018003</t>
  </si>
  <si>
    <t xml:space="preserve">Přesun hmot pro budovy ruční pro budovy v přes 12 do 24 m</t>
  </si>
  <si>
    <t xml:space="preserve">-1706596640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</si>
  <si>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</si>
  <si>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</si>
  <si>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</si>
  <si>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</si>
  <si>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34</t>
  </si>
  <si>
    <t xml:space="preserve">721174043</t>
  </si>
  <si>
    <t xml:space="preserve">Potrubí kanalizační z PP připojovací DN 50</t>
  </si>
  <si>
    <t xml:space="preserve">1249699308</t>
  </si>
  <si>
    <t xml:space="preserve">35</t>
  </si>
  <si>
    <t xml:space="preserve">721194104</t>
  </si>
  <si>
    <t xml:space="preserve">Vyvedení a upevnění odpadních výpustek DN 40</t>
  </si>
  <si>
    <t xml:space="preserve">165565500</t>
  </si>
  <si>
    <t xml:space="preserve">36</t>
  </si>
  <si>
    <t xml:space="preserve">721194105</t>
  </si>
  <si>
    <t xml:space="preserve">Vyvedení a upevnění odpadních výpustek DN 50</t>
  </si>
  <si>
    <t xml:space="preserve">-539492974</t>
  </si>
  <si>
    <t xml:space="preserve">37</t>
  </si>
  <si>
    <t xml:space="preserve">721194109</t>
  </si>
  <si>
    <t xml:space="preserve">Vyvedení a upevnění odpadních výpustek DN 110</t>
  </si>
  <si>
    <t xml:space="preserve">-249575569</t>
  </si>
  <si>
    <t xml:space="preserve">38</t>
  </si>
  <si>
    <t xml:space="preserve">721212121</t>
  </si>
  <si>
    <t xml:space="preserve">Odtokový sprchový žlab délky 700 mm s krycím roštem a zápachovou uzávěrkou včetně úpravy napojení žlabu</t>
  </si>
  <si>
    <t xml:space="preserve">762711831</t>
  </si>
  <si>
    <t xml:space="preserve">39</t>
  </si>
  <si>
    <t xml:space="preserve">721290111</t>
  </si>
  <si>
    <t xml:space="preserve">Zkouška těsnosti potrubí kanalizace vodou DN do 125</t>
  </si>
  <si>
    <t xml:space="preserve">958565854</t>
  </si>
  <si>
    <t xml:space="preserve">40</t>
  </si>
  <si>
    <t xml:space="preserve">998721313</t>
  </si>
  <si>
    <t xml:space="preserve">Přesun hmot procentní pro vnitřní kanalizaci ruční v objektech v přes 12 do 24 m</t>
  </si>
  <si>
    <t xml:space="preserve">%</t>
  </si>
  <si>
    <t xml:space="preserve">2083286927</t>
  </si>
  <si>
    <t xml:space="preserve">722</t>
  </si>
  <si>
    <t xml:space="preserve">Zdravotechnika - vnitřní vodovod</t>
  </si>
  <si>
    <t xml:space="preserve">41</t>
  </si>
  <si>
    <t xml:space="preserve">722174023</t>
  </si>
  <si>
    <t xml:space="preserve">Potrubí vodovodní plastové PPR S2,5 spojované svařováním D 25x4,2 mm</t>
  </si>
  <si>
    <t xml:space="preserve">431154201</t>
  </si>
  <si>
    <t xml:space="preserve">42</t>
  </si>
  <si>
    <t xml:space="preserve">722181221</t>
  </si>
  <si>
    <t xml:space="preserve">Ochrana vodovodního potrubí přilepenými termoizolačními trubicemi z PE tl přes 6 do 9 mm DN do 22 mm</t>
  </si>
  <si>
    <t xml:space="preserve">2010517116</t>
  </si>
  <si>
    <t xml:space="preserve">43</t>
  </si>
  <si>
    <t xml:space="preserve">72219040</t>
  </si>
  <si>
    <t xml:space="preserve">Rohový ventil</t>
  </si>
  <si>
    <t xml:space="preserve">-137209300</t>
  </si>
  <si>
    <t xml:space="preserve">44</t>
  </si>
  <si>
    <t xml:space="preserve">722190401</t>
  </si>
  <si>
    <t xml:space="preserve">Vyvedení a upevnění výpustku DN do 25</t>
  </si>
  <si>
    <t xml:space="preserve">1858536558</t>
  </si>
  <si>
    <t xml:space="preserve">45</t>
  </si>
  <si>
    <t xml:space="preserve">722232045</t>
  </si>
  <si>
    <t xml:space="preserve">Kohout kulový přímý G 1" PN 42 do 185°C vnitřní závit</t>
  </si>
  <si>
    <t xml:space="preserve">-872315212</t>
  </si>
  <si>
    <t xml:space="preserve">46</t>
  </si>
  <si>
    <t xml:space="preserve">722290226</t>
  </si>
  <si>
    <t xml:space="preserve">Zkouška těsnosti vodovodního potrubí závitového DN do 50</t>
  </si>
  <si>
    <t xml:space="preserve">-188137705</t>
  </si>
  <si>
    <t xml:space="preserve">47</t>
  </si>
  <si>
    <t xml:space="preserve">722290234</t>
  </si>
  <si>
    <t xml:space="preserve">Proplach a dezinfekce vodovodního potrubí DN do 80</t>
  </si>
  <si>
    <t xml:space="preserve">-1584489775</t>
  </si>
  <si>
    <t xml:space="preserve">48</t>
  </si>
  <si>
    <t xml:space="preserve">722-pc 1</t>
  </si>
  <si>
    <t xml:space="preserve">Úprava kanalizace a vody v rámci výměny zařizovacích předmětu-umyvadla,sprcha, dopojení dřezu</t>
  </si>
  <si>
    <t xml:space="preserve">756277121</t>
  </si>
  <si>
    <t xml:space="preserve">49</t>
  </si>
  <si>
    <t xml:space="preserve">998722313</t>
  </si>
  <si>
    <t xml:space="preserve">Přesun hmot procentní pro vnitřní vodovod ruční v objektech v přes 12 do 24 m</t>
  </si>
  <si>
    <t xml:space="preserve">-272817130</t>
  </si>
  <si>
    <t xml:space="preserve">725</t>
  </si>
  <si>
    <t xml:space="preserve">Zdravotechnika - zařizovací předměty</t>
  </si>
  <si>
    <t xml:space="preserve">50</t>
  </si>
  <si>
    <t xml:space="preserve">725210821</t>
  </si>
  <si>
    <t xml:space="preserve">Demontáž umyvadel bez výtokových armatur</t>
  </si>
  <si>
    <t xml:space="preserve">soubor</t>
  </si>
  <si>
    <t xml:space="preserve">846911602</t>
  </si>
  <si>
    <t xml:space="preserve">51</t>
  </si>
  <si>
    <t xml:space="preserve">725211604</t>
  </si>
  <si>
    <t xml:space="preserve">Umyvadlo keramické bílé šířky 800 mm (hranaté) se sifonem připevněné na stěnu šrouby</t>
  </si>
  <si>
    <t xml:space="preserve">-1857885739</t>
  </si>
  <si>
    <t xml:space="preserve">52</t>
  </si>
  <si>
    <t xml:space="preserve">72524081</t>
  </si>
  <si>
    <t xml:space="preserve">Demontáž sprchové zástěny rohové</t>
  </si>
  <si>
    <t xml:space="preserve">-1152003088</t>
  </si>
  <si>
    <t xml:space="preserve">53</t>
  </si>
  <si>
    <t xml:space="preserve">725240812</t>
  </si>
  <si>
    <t xml:space="preserve">Demontáž vaniček sprchových bez výtokových armatur</t>
  </si>
  <si>
    <t xml:space="preserve">-146325091</t>
  </si>
  <si>
    <t xml:space="preserve">54</t>
  </si>
  <si>
    <t xml:space="preserve">725244315</t>
  </si>
  <si>
    <t xml:space="preserve">Sprchová rámová zástěna se skleněnou výplní cca š.1500mm-sklo bezpečnostní tl. 6 mm neprůhledné strukturovné GRAPE, dveře otevírané </t>
  </si>
  <si>
    <t xml:space="preserve">-1308144423</t>
  </si>
  <si>
    <t xml:space="preserve">55</t>
  </si>
  <si>
    <t xml:space="preserve">725530831</t>
  </si>
  <si>
    <t xml:space="preserve">Demontáž ohřívač elektrický průtokový</t>
  </si>
  <si>
    <t xml:space="preserve">-1339525950</t>
  </si>
  <si>
    <t xml:space="preserve">56</t>
  </si>
  <si>
    <t xml:space="preserve">72553-pc1</t>
  </si>
  <si>
    <t xml:space="preserve">D+M průtokový ohřívač vody pod umyvadlo, dřez a sprchu</t>
  </si>
  <si>
    <t xml:space="preserve">927514231</t>
  </si>
  <si>
    <t xml:space="preserve">57</t>
  </si>
  <si>
    <t xml:space="preserve">725820801</t>
  </si>
  <si>
    <t xml:space="preserve">Demontáž baterie nástěnné do G 3 / 4</t>
  </si>
  <si>
    <t xml:space="preserve">-1836851078</t>
  </si>
  <si>
    <t xml:space="preserve">58</t>
  </si>
  <si>
    <t xml:space="preserve">725820802</t>
  </si>
  <si>
    <t xml:space="preserve">Demontáž baterie stojánkové do jednoho otvoru</t>
  </si>
  <si>
    <t xml:space="preserve">-215712125</t>
  </si>
  <si>
    <t xml:space="preserve">59</t>
  </si>
  <si>
    <t xml:space="preserve">725821325</t>
  </si>
  <si>
    <t xml:space="preserve">Baterie dřezová stojánková páková s otáčivým kulatým ústím a délkou ramínka 220 mm</t>
  </si>
  <si>
    <t xml:space="preserve">813436825</t>
  </si>
  <si>
    <t xml:space="preserve">60</t>
  </si>
  <si>
    <t xml:space="preserve">725822613</t>
  </si>
  <si>
    <t xml:space="preserve">Baterie umyvadlová stojánková páková s výpustí</t>
  </si>
  <si>
    <t xml:space="preserve">-62202590</t>
  </si>
  <si>
    <t xml:space="preserve">61</t>
  </si>
  <si>
    <t xml:space="preserve">725841312</t>
  </si>
  <si>
    <t xml:space="preserve">Baterie sprchová nástěnná páková</t>
  </si>
  <si>
    <t xml:space="preserve">-334371552</t>
  </si>
  <si>
    <t xml:space="preserve">62</t>
  </si>
  <si>
    <t xml:space="preserve">998725313</t>
  </si>
  <si>
    <t xml:space="preserve">Přesun hmot procentní pro zařizovací předměty ruční v objektech v přes 12 do 24 m</t>
  </si>
  <si>
    <t xml:space="preserve">1205877394</t>
  </si>
  <si>
    <t xml:space="preserve">735</t>
  </si>
  <si>
    <t xml:space="preserve">Ústřední vytápění - otopná tělesa</t>
  </si>
  <si>
    <t xml:space="preserve">63</t>
  </si>
  <si>
    <t xml:space="preserve">735151821</t>
  </si>
  <si>
    <t xml:space="preserve">Demontáž otopného tělesa panelového dvouřadého dl do 1500 mm-po zkončení prací se radiátor znovu osadí</t>
  </si>
  <si>
    <t xml:space="preserve">-851075035</t>
  </si>
  <si>
    <t xml:space="preserve">64</t>
  </si>
  <si>
    <t xml:space="preserve">735191905</t>
  </si>
  <si>
    <t xml:space="preserve">Odvzdušnění otopných těles</t>
  </si>
  <si>
    <t xml:space="preserve">1699674792</t>
  </si>
  <si>
    <t xml:space="preserve">65</t>
  </si>
  <si>
    <t xml:space="preserve">735191910</t>
  </si>
  <si>
    <t xml:space="preserve">Napuštění vody do otopných těles</t>
  </si>
  <si>
    <t xml:space="preserve">-944358064</t>
  </si>
  <si>
    <t xml:space="preserve">66</t>
  </si>
  <si>
    <t xml:space="preserve">735494811</t>
  </si>
  <si>
    <t xml:space="preserve">Vypuštění vody z otopných těles</t>
  </si>
  <si>
    <t xml:space="preserve">184335894</t>
  </si>
  <si>
    <t xml:space="preserve">68</t>
  </si>
  <si>
    <t xml:space="preserve">998735313</t>
  </si>
  <si>
    <t xml:space="preserve">Přesun hmot procentní pro otopná tělesa ruční v objektech v přes 12 do 24 m</t>
  </si>
  <si>
    <t xml:space="preserve">2103586837</t>
  </si>
  <si>
    <t xml:space="preserve">741</t>
  </si>
  <si>
    <t xml:space="preserve">Elektroinstalace - silnoproud</t>
  </si>
  <si>
    <t xml:space="preserve">69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</si>
  <si>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</si>
  <si>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</si>
  <si>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5664653</t>
  </si>
  <si>
    <t xml:space="preserve">70</t>
  </si>
  <si>
    <t xml:space="preserve">7413-PC 1</t>
  </si>
  <si>
    <t xml:space="preserve">Vypínač pro sprchu se vymění za nový</t>
  </si>
  <si>
    <t xml:space="preserve">120466581</t>
  </si>
  <si>
    <t xml:space="preserve">71</t>
  </si>
  <si>
    <t xml:space="preserve">741810001</t>
  </si>
  <si>
    <t xml:space="preserve">Celková prohlídka elektrického rozvodu a zařízení do 100 000,- Kč</t>
  </si>
  <si>
    <t xml:space="preserve">-1299487828</t>
  </si>
  <si>
    <t xml:space="preserve">72</t>
  </si>
  <si>
    <t xml:space="preserve">7418-pc 2</t>
  </si>
  <si>
    <t xml:space="preserve">Drobný pomocný instalační materiál (objímky, svorky, sádra, aj.)</t>
  </si>
  <si>
    <t xml:space="preserve">113404219</t>
  </si>
  <si>
    <t xml:space="preserve">73</t>
  </si>
  <si>
    <t xml:space="preserve">7418-pc 3</t>
  </si>
  <si>
    <t xml:space="preserve">Úprava stávajícího rozvaděče</t>
  </si>
  <si>
    <t xml:space="preserve">238776125</t>
  </si>
  <si>
    <t xml:space="preserve">74</t>
  </si>
  <si>
    <t xml:space="preserve">7418-pc 4</t>
  </si>
  <si>
    <t xml:space="preserve">D+M svítidlo nad umyvadlem včetně dopojení </t>
  </si>
  <si>
    <t xml:space="preserve">1023260738</t>
  </si>
  <si>
    <t xml:space="preserve">"WC ženy"1</t>
  </si>
  <si>
    <t xml:space="preserve">75</t>
  </si>
  <si>
    <t xml:space="preserve">7413-PC 5</t>
  </si>
  <si>
    <t xml:space="preserve">D+m a dopojení zásuvky u umyvadla</t>
  </si>
  <si>
    <t xml:space="preserve">1058180442</t>
  </si>
  <si>
    <t xml:space="preserve">76</t>
  </si>
  <si>
    <t xml:space="preserve">7413-PC 6</t>
  </si>
  <si>
    <t xml:space="preserve">Demontáž zásuvky pod umyvadlem a opětovná montáž po provedení obkladu, včetně dodání nové  zásuvky </t>
  </si>
  <si>
    <t xml:space="preserve">-1229010444</t>
  </si>
  <si>
    <t xml:space="preserve">77</t>
  </si>
  <si>
    <t xml:space="preserve">7413-PC 7</t>
  </si>
  <si>
    <t xml:space="preserve">Demontáž zásuvky pro kávovar v kuchyňce a opětovná montáž po osazení kuchyňké linky, včetně dodání nové dvou zásuvky </t>
  </si>
  <si>
    <t xml:space="preserve">-1349411863</t>
  </si>
  <si>
    <t xml:space="preserve">78</t>
  </si>
  <si>
    <t xml:space="preserve">7413-PC 7a</t>
  </si>
  <si>
    <t xml:space="preserve">D+m a dopojení zásuvky u dřezu pro průtokový ohřívač</t>
  </si>
  <si>
    <t xml:space="preserve">-1087346405</t>
  </si>
  <si>
    <t xml:space="preserve">79</t>
  </si>
  <si>
    <t xml:space="preserve">7413-pc  8</t>
  </si>
  <si>
    <t xml:space="preserve">Svítidlo bytové do vlhkého prostředí-sprcha žárovkové  stěnové včetně svět.zdroje a recykl.poplatku</t>
  </si>
  <si>
    <t xml:space="preserve">894578026</t>
  </si>
  <si>
    <t xml:space="preserve">80</t>
  </si>
  <si>
    <t xml:space="preserve">7413-pc  9</t>
  </si>
  <si>
    <t xml:space="preserve">Svítidlo bytové-kuchyňka- žárovkové stropní včetně svět.zdroje a recykl.poplatku</t>
  </si>
  <si>
    <t xml:space="preserve">746357045</t>
  </si>
  <si>
    <t xml:space="preserve">81</t>
  </si>
  <si>
    <t xml:space="preserve">7413-pc 10</t>
  </si>
  <si>
    <t xml:space="preserve">D+m osvětlení  pod horníma skříňkama </t>
  </si>
  <si>
    <t xml:space="preserve">36134950</t>
  </si>
  <si>
    <t xml:space="preserve">82</t>
  </si>
  <si>
    <t xml:space="preserve">998741313</t>
  </si>
  <si>
    <t xml:space="preserve">Přesun hmot procentní pro silnoproud ruční v objektech v přes 12 do 24 m</t>
  </si>
  <si>
    <t xml:space="preserve">-2107737813</t>
  </si>
  <si>
    <t xml:space="preserve">751</t>
  </si>
  <si>
    <t xml:space="preserve">Vzduchotechnika</t>
  </si>
  <si>
    <t xml:space="preserve">83</t>
  </si>
  <si>
    <t xml:space="preserve">751111011</t>
  </si>
  <si>
    <t xml:space="preserve">Montáž ventilátoru axiálního nízkotlakého nástěnného základního D do 100 mm</t>
  </si>
  <si>
    <t xml:space="preserve">-1220670207</t>
  </si>
  <si>
    <t xml:space="preserve">84</t>
  </si>
  <si>
    <t xml:space="preserve">M</t>
  </si>
  <si>
    <t xml:space="preserve">4291-pc 1</t>
  </si>
  <si>
    <t xml:space="preserve">ventilátor axiální s nastavitelným doběhem D 100mm 25W IP44</t>
  </si>
  <si>
    <t xml:space="preserve">-199727809</t>
  </si>
  <si>
    <t xml:space="preserve">85</t>
  </si>
  <si>
    <t xml:space="preserve">751111811</t>
  </si>
  <si>
    <t xml:space="preserve">Demontáž ventilátoru axiálního nízkotlakého kruhové potrubí D do 200 mm</t>
  </si>
  <si>
    <t xml:space="preserve">1254010422</t>
  </si>
  <si>
    <t xml:space="preserve">86</t>
  </si>
  <si>
    <t xml:space="preserve">751510041</t>
  </si>
  <si>
    <t xml:space="preserve">Vzduchotechnické potrubí z pozinkovaného plechu kruhové spirálně vinutá trouba bez příruby D do 100 mm</t>
  </si>
  <si>
    <t xml:space="preserve">-1774136665</t>
  </si>
  <si>
    <t xml:space="preserve">87</t>
  </si>
  <si>
    <t xml:space="preserve">751514761</t>
  </si>
  <si>
    <t xml:space="preserve">Montáž protidešťové stříšky nebo výfukové hlavice do plechového potrubí kruhové s přírubou D do 100 mm</t>
  </si>
  <si>
    <t xml:space="preserve">1288442550</t>
  </si>
  <si>
    <t xml:space="preserve">88</t>
  </si>
  <si>
    <t xml:space="preserve">4297-pc 1</t>
  </si>
  <si>
    <t xml:space="preserve">žaluzie protidešťové plast kruhová na potrubí D100 se síťkou proti hmyzu</t>
  </si>
  <si>
    <t xml:space="preserve">332296619</t>
  </si>
  <si>
    <t xml:space="preserve">89</t>
  </si>
  <si>
    <t xml:space="preserve">4297-pc 2</t>
  </si>
  <si>
    <t xml:space="preserve">Demontáž a opětovná montáž stáv.podhledu 600/600-pro výměnu ventilátoru v nejnutnějším rozsahu</t>
  </si>
  <si>
    <t xml:space="preserve">-748874626</t>
  </si>
  <si>
    <t xml:space="preserve">90</t>
  </si>
  <si>
    <t xml:space="preserve">998751312</t>
  </si>
  <si>
    <t xml:space="preserve">Přesun hmot procentní pro vzduchotechniku ruční v objektech v přes 12 do 24 m</t>
  </si>
  <si>
    <t xml:space="preserve">-123700061</t>
  </si>
  <si>
    <t xml:space="preserve">766</t>
  </si>
  <si>
    <t xml:space="preserve">Konstrukce truhlářské</t>
  </si>
  <si>
    <t xml:space="preserve">91</t>
  </si>
  <si>
    <t xml:space="preserve">766660351</t>
  </si>
  <si>
    <t xml:space="preserve">Montáž posuvných dveří jednokřídlových průchozí v do 2,5 m a š do 800 mm do pojezdu na stěnu</t>
  </si>
  <si>
    <t xml:space="preserve">-1673029335</t>
  </si>
  <si>
    <t xml:space="preserve">92</t>
  </si>
  <si>
    <t xml:space="preserve">MSN-PC 1</t>
  </si>
  <si>
    <t xml:space="preserve">dveře interiérové jednokřídlé,bílé, hladké, posuvné po zdi 60x197 včetně kování, zámku s popisem dveří (sprcha)-přeměřit na stavbě</t>
  </si>
  <si>
    <t xml:space="preserve">464451214</t>
  </si>
  <si>
    <t xml:space="preserve">93</t>
  </si>
  <si>
    <t xml:space="preserve">MSN-PC  2</t>
  </si>
  <si>
    <t xml:space="preserve">Oprava prahu a nátěr u  dveří vstupních š. 800mm</t>
  </si>
  <si>
    <t xml:space="preserve">-339260257</t>
  </si>
  <si>
    <t xml:space="preserve">94</t>
  </si>
  <si>
    <t xml:space="preserve">MSN-PC  3</t>
  </si>
  <si>
    <t xml:space="preserve">D+m kuchyňské linky včetně dřezu, stojánkové baterie a obkladem za pracovní deskou-viz TZ</t>
  </si>
  <si>
    <t xml:space="preserve">-1663173391</t>
  </si>
  <si>
    <t xml:space="preserve">95</t>
  </si>
  <si>
    <t xml:space="preserve">766691851</t>
  </si>
  <si>
    <t xml:space="preserve">Demontáž prahů dveří jednokřídlových</t>
  </si>
  <si>
    <t xml:space="preserve">117418638</t>
  </si>
  <si>
    <t xml:space="preserve">96</t>
  </si>
  <si>
    <t xml:space="preserve">998766313</t>
  </si>
  <si>
    <t xml:space="preserve">Přesun hmot procentní pro kce truhlářské ruční v objektech v přes 12 do 24 m</t>
  </si>
  <si>
    <t xml:space="preserve">175385960</t>
  </si>
  <si>
    <t xml:space="preserve">771</t>
  </si>
  <si>
    <t xml:space="preserve">Podlahy z dlaždic</t>
  </si>
  <si>
    <t xml:space="preserve">97</t>
  </si>
  <si>
    <t xml:space="preserve">771111011</t>
  </si>
  <si>
    <t xml:space="preserve">Vysátí podkladu podlah před pokládkou dlažby</t>
  </si>
  <si>
    <t xml:space="preserve">-596112563</t>
  </si>
  <si>
    <t xml:space="preserve">98</t>
  </si>
  <si>
    <t xml:space="preserve">771121011</t>
  </si>
  <si>
    <t xml:space="preserve">Nátěr penetrační na podlahu</t>
  </si>
  <si>
    <t xml:space="preserve">1241549805</t>
  </si>
  <si>
    <t xml:space="preserve">99</t>
  </si>
  <si>
    <t xml:space="preserve">771121022</t>
  </si>
  <si>
    <t xml:space="preserve">Broušení betonového podkladu před pokládkou dlažby</t>
  </si>
  <si>
    <t xml:space="preserve">-514674290</t>
  </si>
  <si>
    <t xml:space="preserve">100</t>
  </si>
  <si>
    <t xml:space="preserve">771151011</t>
  </si>
  <si>
    <t xml:space="preserve">Samonivelační stěrka podlah pevnosti 20 MPa tl do 3 mm</t>
  </si>
  <si>
    <t xml:space="preserve">-466250898</t>
  </si>
  <si>
    <t xml:space="preserve">101</t>
  </si>
  <si>
    <t xml:space="preserve">771574413</t>
  </si>
  <si>
    <t xml:space="preserve">Montáž podlah keramických hladkých lepených cementovým flexibilním lepidlem přes 2 do 4 ks/m2</t>
  </si>
  <si>
    <t xml:space="preserve">2109692117</t>
  </si>
  <si>
    <t xml:space="preserve">102</t>
  </si>
  <si>
    <t xml:space="preserve">59761136</t>
  </si>
  <si>
    <t xml:space="preserve">dlažba keramická slinutá mrazuvzdorná povrch hladký/lesklý tl do 10mm 600/600mm</t>
  </si>
  <si>
    <t xml:space="preserve">-1697368693</t>
  </si>
  <si>
    <t xml:space="preserve">3,06*1,15 'Přepočtené koeficientem množství</t>
  </si>
  <si>
    <t xml:space="preserve">103</t>
  </si>
  <si>
    <t xml:space="preserve">771577211</t>
  </si>
  <si>
    <t xml:space="preserve">Příplatek k montáži podlah keramických lepených cementovým flexibilním lepidlem za plochu do 5 m2</t>
  </si>
  <si>
    <t xml:space="preserve">-71869459</t>
  </si>
  <si>
    <t xml:space="preserve">104</t>
  </si>
  <si>
    <t xml:space="preserve">771591112</t>
  </si>
  <si>
    <t xml:space="preserve">Izolace pod dlažbu nátěrem nebo stěrkou ve dvou vrstvách</t>
  </si>
  <si>
    <t xml:space="preserve">1592430215</t>
  </si>
  <si>
    <t xml:space="preserve">2,2*1,7</t>
  </si>
  <si>
    <t xml:space="preserve">105</t>
  </si>
  <si>
    <t xml:space="preserve">771591115</t>
  </si>
  <si>
    <t xml:space="preserve">Podlahy spárování silikonem</t>
  </si>
  <si>
    <t xml:space="preserve">-622422635</t>
  </si>
  <si>
    <t xml:space="preserve">2,0*2+1,5*3</t>
  </si>
  <si>
    <t xml:space="preserve">106</t>
  </si>
  <si>
    <t xml:space="preserve">771-pc 1</t>
  </si>
  <si>
    <t xml:space="preserve">D+m přechodové lišty pro dveře 600mm</t>
  </si>
  <si>
    <t xml:space="preserve">1076354180</t>
  </si>
  <si>
    <t xml:space="preserve">107</t>
  </si>
  <si>
    <t xml:space="preserve">998771313</t>
  </si>
  <si>
    <t xml:space="preserve">Přesun hmot procentní pro podlahy z dlaždic ruční v objektech v přes 12 do 24 m</t>
  </si>
  <si>
    <t xml:space="preserve">724472221</t>
  </si>
  <si>
    <t xml:space="preserve">781</t>
  </si>
  <si>
    <t xml:space="preserve">Dokončovací práce - obklady</t>
  </si>
  <si>
    <t xml:space="preserve">108</t>
  </si>
  <si>
    <t xml:space="preserve">781121011</t>
  </si>
  <si>
    <t xml:space="preserve">Nátěr penetrační na stěnu</t>
  </si>
  <si>
    <t xml:space="preserve">2004318301</t>
  </si>
  <si>
    <t xml:space="preserve">(2,0+1,5)*2*3,0-0,6*2,0</t>
  </si>
  <si>
    <t xml:space="preserve">109</t>
  </si>
  <si>
    <t xml:space="preserve">781131112</t>
  </si>
  <si>
    <t xml:space="preserve">Izolace pod obklad nátěrem nebo stěrkou ve dvou vrstvách</t>
  </si>
  <si>
    <t xml:space="preserve">-1317018610</t>
  </si>
  <si>
    <t xml:space="preserve">(0,9*2+1,5)*2,0</t>
  </si>
  <si>
    <t xml:space="preserve">110</t>
  </si>
  <si>
    <t xml:space="preserve">781131241</t>
  </si>
  <si>
    <t xml:space="preserve">Izolace pod obklad těsnícími pásy vnitřní kout</t>
  </si>
  <si>
    <t xml:space="preserve">866914008</t>
  </si>
  <si>
    <t xml:space="preserve">3,0*2</t>
  </si>
  <si>
    <t xml:space="preserve">111</t>
  </si>
  <si>
    <t xml:space="preserve">781131264</t>
  </si>
  <si>
    <t xml:space="preserve">Izolace pod obklad těsnícími pásy mezi podlahou a stěnou</t>
  </si>
  <si>
    <t xml:space="preserve">-1207681811</t>
  </si>
  <si>
    <t xml:space="preserve">2,0*2+1,5*2</t>
  </si>
  <si>
    <t xml:space="preserve">112</t>
  </si>
  <si>
    <t xml:space="preserve">781151031</t>
  </si>
  <si>
    <t xml:space="preserve">Celoplošné vyrovnání podkladu stěrkou tl 3 mm</t>
  </si>
  <si>
    <t xml:space="preserve">-1786716202</t>
  </si>
  <si>
    <t xml:space="preserve">113</t>
  </si>
  <si>
    <t xml:space="preserve">781472214</t>
  </si>
  <si>
    <t xml:space="preserve">Montáž obkladů keramických hladkých lepených cementovým flexibilním lepidlem přes 4 do 6 ks/m2</t>
  </si>
  <si>
    <t xml:space="preserve">1744907854</t>
  </si>
  <si>
    <t xml:space="preserve">114</t>
  </si>
  <si>
    <t xml:space="preserve">59761707</t>
  </si>
  <si>
    <t xml:space="preserve">obklad keramický nemrazuvzdorný povrch hladký/lesklý tl do 10mm 600/300mm</t>
  </si>
  <si>
    <t xml:space="preserve">472383053</t>
  </si>
  <si>
    <t xml:space="preserve">19,8*1,15 'Přepočtené koeficientem množství</t>
  </si>
  <si>
    <t xml:space="preserve">115</t>
  </si>
  <si>
    <t xml:space="preserve">781472291</t>
  </si>
  <si>
    <t xml:space="preserve">Příplatek k montáži obkladů keramických lepených cementovým flexibilním lepidlem za plochu do 10 m2</t>
  </si>
  <si>
    <t xml:space="preserve">-258029904</t>
  </si>
  <si>
    <t xml:space="preserve">116</t>
  </si>
  <si>
    <t xml:space="preserve">781492211</t>
  </si>
  <si>
    <t xml:space="preserve">Montáž a dod.profilů rohových lepených flexibilním cementovým lepidlem</t>
  </si>
  <si>
    <t xml:space="preserve">-814428359</t>
  </si>
  <si>
    <t xml:space="preserve">4*3,0+2,0*2</t>
  </si>
  <si>
    <t xml:space="preserve">117</t>
  </si>
  <si>
    <t xml:space="preserve">781495115</t>
  </si>
  <si>
    <t xml:space="preserve">Spárování vnitřních obkladů silikonem</t>
  </si>
  <si>
    <t xml:space="preserve">1963260779</t>
  </si>
  <si>
    <t xml:space="preserve">3,0*4+2,0*2</t>
  </si>
  <si>
    <t xml:space="preserve">118</t>
  </si>
  <si>
    <t xml:space="preserve">998781313</t>
  </si>
  <si>
    <t xml:space="preserve">Přesun hmot procentní pro obklady keramické ruční v objektech v přes 12 do 24 m</t>
  </si>
  <si>
    <t xml:space="preserve">-216227459</t>
  </si>
  <si>
    <t xml:space="preserve">783</t>
  </si>
  <si>
    <t xml:space="preserve">Dokončovací práce - nátěry</t>
  </si>
  <si>
    <t xml:space="preserve">119</t>
  </si>
  <si>
    <t xml:space="preserve">783306801</t>
  </si>
  <si>
    <t xml:space="preserve">Odstranění nátěru ze zámečnických konstrukcí obroušením</t>
  </si>
  <si>
    <t xml:space="preserve">-448013283</t>
  </si>
  <si>
    <t xml:space="preserve">4,6*0,25+4,8*0,25</t>
  </si>
  <si>
    <t xml:space="preserve">120</t>
  </si>
  <si>
    <t xml:space="preserve">783314201</t>
  </si>
  <si>
    <t xml:space="preserve">Základní antikorozní jednonásobný syntetický standardní nátěr zámečnických konstrukcí</t>
  </si>
  <si>
    <t xml:space="preserve">-444928575</t>
  </si>
  <si>
    <t xml:space="preserve">121</t>
  </si>
  <si>
    <t xml:space="preserve">783315101</t>
  </si>
  <si>
    <t xml:space="preserve">Mezinátěr jednonásobný syntetický standardní zámečnických konstrukcí</t>
  </si>
  <si>
    <t xml:space="preserve">-1872076938</t>
  </si>
  <si>
    <t xml:space="preserve">122</t>
  </si>
  <si>
    <t xml:space="preserve">783317101</t>
  </si>
  <si>
    <t xml:space="preserve">Krycí jednonásobný syntetický standardní nátěr zámečnických konstrukcí</t>
  </si>
  <si>
    <t xml:space="preserve">731241198</t>
  </si>
  <si>
    <t xml:space="preserve">784</t>
  </si>
  <si>
    <t xml:space="preserve">Dokončovací práce - malby a tapety</t>
  </si>
  <si>
    <t xml:space="preserve">123</t>
  </si>
  <si>
    <t xml:space="preserve">784111011</t>
  </si>
  <si>
    <t xml:space="preserve">Obroušení podkladu omítnutého v místnostech v do 3,80 m</t>
  </si>
  <si>
    <t xml:space="preserve">1201668592</t>
  </si>
  <si>
    <t xml:space="preserve">(1,75+2,0)*2*3,0</t>
  </si>
  <si>
    <t xml:space="preserve">124</t>
  </si>
  <si>
    <t xml:space="preserve">784181111</t>
  </si>
  <si>
    <t xml:space="preserve">Základní silikátová jednonásobná bezbarvá penetrace podkladu v místnostech v do 3,80 m</t>
  </si>
  <si>
    <t xml:space="preserve">1720006131</t>
  </si>
  <si>
    <t xml:space="preserve">125</t>
  </si>
  <si>
    <t xml:space="preserve">784321031</t>
  </si>
  <si>
    <t xml:space="preserve">Dvojnásobné silikátové bílé malby v místnosti v do 3,80 m</t>
  </si>
  <si>
    <t xml:space="preserve">836014718</t>
  </si>
  <si>
    <t xml:space="preserve">HZS</t>
  </si>
  <si>
    <t xml:space="preserve">Hodinové zúčtovací sazby</t>
  </si>
  <si>
    <t xml:space="preserve">126</t>
  </si>
  <si>
    <t xml:space="preserve">HZS2212</t>
  </si>
  <si>
    <t xml:space="preserve">Hodinová zúčtovací sazba instalatér odborný</t>
  </si>
  <si>
    <t xml:space="preserve">hod</t>
  </si>
  <si>
    <t xml:space="preserve">512</t>
  </si>
  <si>
    <t xml:space="preserve">427596249</t>
  </si>
  <si>
    <t xml:space="preserve">127</t>
  </si>
  <si>
    <t xml:space="preserve">HZS2222</t>
  </si>
  <si>
    <t xml:space="preserve">Hodinová zúčtovací sazba topenář odborný</t>
  </si>
  <si>
    <t xml:space="preserve">1255470609</t>
  </si>
  <si>
    <t xml:space="preserve">128</t>
  </si>
  <si>
    <t xml:space="preserve">HZS2232</t>
  </si>
  <si>
    <t xml:space="preserve">Hodinová zúčtovací sazba elektrikář odborný</t>
  </si>
  <si>
    <t xml:space="preserve">1214306770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</si>
  <si>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</si>
  <si>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</si>
  <si>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</si>
  <si>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</si>
  <si>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129</t>
  </si>
  <si>
    <t xml:space="preserve">030001000</t>
  </si>
  <si>
    <t xml:space="preserve">Zařízení staveniště 1%</t>
  </si>
  <si>
    <t xml:space="preserve">1024</t>
  </si>
  <si>
    <t xml:space="preserve">-2086424675</t>
  </si>
  <si>
    <t xml:space="preserve">VRN6</t>
  </si>
  <si>
    <t xml:space="preserve">Územní vlivy</t>
  </si>
  <si>
    <t xml:space="preserve">130</t>
  </si>
  <si>
    <t xml:space="preserve">060001000</t>
  </si>
  <si>
    <t xml:space="preserve">Územní vlivy 3,2%</t>
  </si>
  <si>
    <t xml:space="preserve">sada…</t>
  </si>
  <si>
    <t xml:space="preserve">141410299</t>
  </si>
  <si>
    <t xml:space="preserve">VRN7</t>
  </si>
  <si>
    <t xml:space="preserve">Provozní vlivy</t>
  </si>
  <si>
    <t xml:space="preserve">131</t>
  </si>
  <si>
    <t xml:space="preserve">070001000</t>
  </si>
  <si>
    <t xml:space="preserve">Provozní vlivy 2%</t>
  </si>
  <si>
    <t xml:space="preserve">-1773451861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</si>
</sst>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3" name="Picture 4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235 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Husova5,408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sprchového koutu a osazení nové kuchyňské linky v m.č.408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5,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21. 1. 2026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'Husova5,408 - Oprava sprc...'!J28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'Husova5,408 - Oprava sprc...'!P134</f>
        <v>0</v>
      </c>
      <c r="AV95" s="94" t="n">
        <f aca="false">'Husova5,408 - Oprava sprc...'!J31</f>
        <v>0</v>
      </c>
      <c r="AW95" s="94" t="n">
        <f aca="false">'Husova5,408 - Oprava sprc...'!J32</f>
        <v>0</v>
      </c>
      <c r="AX95" s="94" t="n">
        <f aca="false">'Husova5,408 - Oprava sprc...'!J33</f>
        <v>0</v>
      </c>
      <c r="AY95" s="94" t="n">
        <f aca="false">'Husova5,408 - Oprava sprc...'!J34</f>
        <v>0</v>
      </c>
      <c r="AZ95" s="94" t="n">
        <f aca="false">'Husova5,408 - Oprava sprc...'!F31</f>
        <v>0</v>
      </c>
      <c r="BA95" s="94" t="n">
        <f aca="false">'Husova5,408 - Oprava sprc...'!F32</f>
        <v>0</v>
      </c>
      <c r="BB95" s="94" t="n">
        <f aca="false">'Husova5,408 - Oprava sprc...'!F33</f>
        <v>0</v>
      </c>
      <c r="BC95" s="94" t="n">
        <f aca="false">'Husova5,408 - Oprava sprc...'!F34</f>
        <v>0</v>
      </c>
      <c r="BD95" s="96" t="n">
        <f aca="false">'Husova5,408 - Oprava sprc...'!F35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5,408 - Oprava sprc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24"/>
  <sheetViews>
    <sheetView showFormulas="false" showGridLines="false" showRowColHeaders="true" showZeros="true" rightToLeft="false" tabSelected="true" showOutlineSymbols="true" defaultGridColor="true" view="normal" topLeftCell="A312" colorId="64" zoomScale="100" zoomScaleNormal="100" zoomScalePageLayoutView="100" workbookViewId="0">
      <selection pane="topLeft" activeCell="K235" activeCellId="0" sqref="K235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30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21. 1. 2026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ROUND(J134,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ROUND((SUM(BE134:BE323)),  2)</f>
        <v>0</v>
      </c>
      <c r="G31" s="22"/>
      <c r="H31" s="22"/>
      <c r="I31" s="111" t="n">
        <v>0.21</v>
      </c>
      <c r="J31" s="110" t="n">
        <f aca="false">ROUND(((SUM(BE134:BE323))*I31),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ROUND((SUM(BF134:BF323)),  2)</f>
        <v>0</v>
      </c>
      <c r="G32" s="22"/>
      <c r="H32" s="22"/>
      <c r="I32" s="111" t="n">
        <v>0.12</v>
      </c>
      <c r="J32" s="110" t="n">
        <f aca="false">ROUND(((SUM(BF134:BF323))*I32),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ROUND((SUM(BG134:BG323)),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ROUND((SUM(BH134:BH323)),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ROUND((SUM(BI134:BI323)),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30" hidden="false" customHeight="true" outlineLevel="0" collapsed="false">
      <c r="A85" s="22"/>
      <c r="B85" s="23"/>
      <c r="C85" s="22"/>
      <c r="D85" s="22"/>
      <c r="E85" s="53" t="str">
        <f aca="false">E7</f>
        <v>Oprava sprchového koutu a osazení nové kuchyňské linky v m.č.408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5, Brno</v>
      </c>
      <c r="G87" s="22"/>
      <c r="H87" s="22"/>
      <c r="I87" s="15" t="s">
        <v>21</v>
      </c>
      <c r="J87" s="100" t="str">
        <f aca="false">IF(J10="","",J10)</f>
        <v>21. 1. 2026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 Husova 3, 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J134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J135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J136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J147</f>
        <v>0</v>
      </c>
      <c r="L97" s="130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J187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J193</f>
        <v>0</v>
      </c>
      <c r="L99" s="130"/>
    </row>
    <row r="100" s="124" customFormat="true" ht="24.95" hidden="false" customHeight="true" outlineLevel="0" collapsed="false">
      <c r="B100" s="125"/>
      <c r="D100" s="126" t="s">
        <v>93</v>
      </c>
      <c r="E100" s="127"/>
      <c r="F100" s="127"/>
      <c r="G100" s="127"/>
      <c r="H100" s="127"/>
      <c r="I100" s="127"/>
      <c r="J100" s="128" t="n">
        <f aca="false">J195</f>
        <v>0</v>
      </c>
      <c r="L100" s="125"/>
    </row>
    <row r="101" s="129" customFormat="true" ht="19.9" hidden="false" customHeight="true" outlineLevel="0" collapsed="false">
      <c r="B101" s="130"/>
      <c r="D101" s="131" t="s">
        <v>94</v>
      </c>
      <c r="E101" s="132"/>
      <c r="F101" s="132"/>
      <c r="G101" s="132"/>
      <c r="H101" s="132"/>
      <c r="I101" s="132"/>
      <c r="J101" s="133" t="n">
        <f aca="false">J196</f>
        <v>0</v>
      </c>
      <c r="L101" s="130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J204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J214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J228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J234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J251</f>
        <v>0</v>
      </c>
      <c r="L106" s="130"/>
    </row>
    <row r="107" s="129" customFormat="true" ht="19.9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J260</f>
        <v>0</v>
      </c>
      <c r="L107" s="130"/>
    </row>
    <row r="108" s="129" customFormat="true" ht="19.9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J267</f>
        <v>0</v>
      </c>
      <c r="L108" s="130"/>
    </row>
    <row r="109" s="129" customFormat="true" ht="19.9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J283</f>
        <v>0</v>
      </c>
      <c r="L109" s="130"/>
    </row>
    <row r="110" s="129" customFormat="true" ht="19.9" hidden="false" customHeight="true" outlineLevel="0" collapsed="false">
      <c r="B110" s="130"/>
      <c r="D110" s="131" t="s">
        <v>103</v>
      </c>
      <c r="E110" s="132"/>
      <c r="F110" s="132"/>
      <c r="G110" s="132"/>
      <c r="H110" s="132"/>
      <c r="I110" s="132"/>
      <c r="J110" s="133" t="n">
        <f aca="false">J302</f>
        <v>0</v>
      </c>
      <c r="L110" s="130"/>
    </row>
    <row r="111" s="129" customFormat="true" ht="19.9" hidden="false" customHeight="true" outlineLevel="0" collapsed="false">
      <c r="B111" s="130"/>
      <c r="D111" s="131" t="s">
        <v>104</v>
      </c>
      <c r="E111" s="132"/>
      <c r="F111" s="132"/>
      <c r="G111" s="132"/>
      <c r="H111" s="132"/>
      <c r="I111" s="132"/>
      <c r="J111" s="133" t="n">
        <f aca="false">J308</f>
        <v>0</v>
      </c>
      <c r="L111" s="130"/>
    </row>
    <row r="112" s="124" customFormat="true" ht="24.95" hidden="false" customHeight="true" outlineLevel="0" collapsed="false">
      <c r="B112" s="125"/>
      <c r="D112" s="126" t="s">
        <v>105</v>
      </c>
      <c r="E112" s="127"/>
      <c r="F112" s="127"/>
      <c r="G112" s="127"/>
      <c r="H112" s="127"/>
      <c r="I112" s="127"/>
      <c r="J112" s="128" t="n">
        <f aca="false">J313</f>
        <v>0</v>
      </c>
      <c r="L112" s="125"/>
    </row>
    <row r="113" s="124" customFormat="true" ht="24.95" hidden="false" customHeight="true" outlineLevel="0" collapsed="false">
      <c r="B113" s="125"/>
      <c r="D113" s="126" t="s">
        <v>106</v>
      </c>
      <c r="E113" s="127"/>
      <c r="F113" s="127"/>
      <c r="G113" s="127"/>
      <c r="H113" s="127"/>
      <c r="I113" s="127"/>
      <c r="J113" s="128" t="n">
        <f aca="false">J317</f>
        <v>0</v>
      </c>
      <c r="L113" s="125"/>
    </row>
    <row r="114" s="129" customFormat="true" ht="19.9" hidden="false" customHeight="true" outlineLevel="0" collapsed="false">
      <c r="B114" s="130"/>
      <c r="D114" s="131" t="s">
        <v>107</v>
      </c>
      <c r="E114" s="132"/>
      <c r="F114" s="132"/>
      <c r="G114" s="132"/>
      <c r="H114" s="132"/>
      <c r="I114" s="132"/>
      <c r="J114" s="133" t="n">
        <f aca="false">J318</f>
        <v>0</v>
      </c>
      <c r="L114" s="130"/>
    </row>
    <row r="115" s="129" customFormat="true" ht="19.9" hidden="false" customHeight="true" outlineLevel="0" collapsed="false">
      <c r="B115" s="130"/>
      <c r="D115" s="131" t="s">
        <v>108</v>
      </c>
      <c r="E115" s="132"/>
      <c r="F115" s="132"/>
      <c r="G115" s="132"/>
      <c r="H115" s="132"/>
      <c r="I115" s="132"/>
      <c r="J115" s="133" t="n">
        <f aca="false">J320</f>
        <v>0</v>
      </c>
      <c r="L115" s="130"/>
    </row>
    <row r="116" s="129" customFormat="true" ht="19.9" hidden="false" customHeight="true" outlineLevel="0" collapsed="false">
      <c r="B116" s="130"/>
      <c r="D116" s="131" t="s">
        <v>109</v>
      </c>
      <c r="E116" s="132"/>
      <c r="F116" s="132"/>
      <c r="G116" s="132"/>
      <c r="H116" s="132"/>
      <c r="I116" s="132"/>
      <c r="J116" s="133" t="n">
        <f aca="false">J322</f>
        <v>0</v>
      </c>
      <c r="L116" s="130"/>
    </row>
    <row r="117" s="27" customFormat="true" ht="21.8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22" s="27" customFormat="true" ht="6.95" hidden="false" customHeight="true" outlineLevel="0" collapsed="false">
      <c r="A122" s="22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24.95" hidden="false" customHeight="true" outlineLevel="0" collapsed="false">
      <c r="A123" s="22"/>
      <c r="B123" s="23"/>
      <c r="C123" s="7" t="s">
        <v>110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15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30" hidden="false" customHeight="true" outlineLevel="0" collapsed="false">
      <c r="A126" s="22"/>
      <c r="B126" s="23"/>
      <c r="C126" s="22"/>
      <c r="D126" s="22"/>
      <c r="E126" s="53" t="str">
        <f aca="false">E7</f>
        <v>Oprava sprchového koutu a osazení nové kuchyňské linky v m.č.408</v>
      </c>
      <c r="F126" s="53"/>
      <c r="G126" s="53"/>
      <c r="H126" s="53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2" hidden="false" customHeight="true" outlineLevel="0" collapsed="false">
      <c r="A128" s="22"/>
      <c r="B128" s="23"/>
      <c r="C128" s="15" t="s">
        <v>19</v>
      </c>
      <c r="D128" s="22"/>
      <c r="E128" s="22"/>
      <c r="F128" s="16" t="str">
        <f aca="false">F10</f>
        <v>Husova 5, Brno</v>
      </c>
      <c r="G128" s="22"/>
      <c r="H128" s="22"/>
      <c r="I128" s="15" t="s">
        <v>21</v>
      </c>
      <c r="J128" s="100" t="str">
        <f aca="false">IF(J10="","",J10)</f>
        <v>21. 1. 2026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5.15" hidden="false" customHeight="true" outlineLevel="0" collapsed="false">
      <c r="A130" s="22"/>
      <c r="B130" s="23"/>
      <c r="C130" s="15" t="s">
        <v>23</v>
      </c>
      <c r="D130" s="22"/>
      <c r="E130" s="22"/>
      <c r="F130" s="16" t="str">
        <f aca="false">E13</f>
        <v>MmBrna, OSM Husova 3, Brno</v>
      </c>
      <c r="G130" s="22"/>
      <c r="H130" s="22"/>
      <c r="I130" s="15" t="s">
        <v>29</v>
      </c>
      <c r="J130" s="120" t="str">
        <f aca="false">E19</f>
        <v>Radka Volková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5.15" hidden="false" customHeight="true" outlineLevel="0" collapsed="false">
      <c r="A131" s="22"/>
      <c r="B131" s="23"/>
      <c r="C131" s="15" t="s">
        <v>27</v>
      </c>
      <c r="D131" s="22"/>
      <c r="E131" s="22"/>
      <c r="F131" s="16" t="str">
        <f aca="false">IF(E16="","",E16)</f>
        <v>Vyplň údaj</v>
      </c>
      <c r="G131" s="22"/>
      <c r="H131" s="22"/>
      <c r="I131" s="15" t="s">
        <v>32</v>
      </c>
      <c r="J131" s="120" t="str">
        <f aca="false">E22</f>
        <v>Radka Volková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0.3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140" customFormat="true" ht="29.3" hidden="false" customHeight="true" outlineLevel="0" collapsed="false">
      <c r="A133" s="134"/>
      <c r="B133" s="135"/>
      <c r="C133" s="136" t="s">
        <v>111</v>
      </c>
      <c r="D133" s="137" t="s">
        <v>59</v>
      </c>
      <c r="E133" s="137" t="s">
        <v>55</v>
      </c>
      <c r="F133" s="137" t="s">
        <v>56</v>
      </c>
      <c r="G133" s="137" t="s">
        <v>112</v>
      </c>
      <c r="H133" s="137" t="s">
        <v>113</v>
      </c>
      <c r="I133" s="137" t="s">
        <v>114</v>
      </c>
      <c r="J133" s="137" t="s">
        <v>85</v>
      </c>
      <c r="K133" s="138" t="s">
        <v>115</v>
      </c>
      <c r="L133" s="139"/>
      <c r="M133" s="68"/>
      <c r="N133" s="69" t="s">
        <v>38</v>
      </c>
      <c r="O133" s="69" t="s">
        <v>116</v>
      </c>
      <c r="P133" s="69" t="s">
        <v>117</v>
      </c>
      <c r="Q133" s="69" t="s">
        <v>118</v>
      </c>
      <c r="R133" s="69" t="s">
        <v>119</v>
      </c>
      <c r="S133" s="69" t="s">
        <v>120</v>
      </c>
      <c r="T133" s="70" t="s">
        <v>121</v>
      </c>
      <c r="U133" s="134"/>
      <c r="V133" s="134"/>
      <c r="W133" s="134"/>
      <c r="X133" s="134"/>
      <c r="Y133" s="134"/>
      <c r="Z133" s="134"/>
      <c r="AA133" s="134"/>
      <c r="AB133" s="134"/>
      <c r="AC133" s="134"/>
      <c r="AD133" s="134"/>
      <c r="AE133" s="134"/>
    </row>
    <row r="134" s="27" customFormat="true" ht="22.8" hidden="false" customHeight="true" outlineLevel="0" collapsed="false">
      <c r="A134" s="22"/>
      <c r="B134" s="23"/>
      <c r="C134" s="76" t="s">
        <v>122</v>
      </c>
      <c r="D134" s="22"/>
      <c r="E134" s="22"/>
      <c r="F134" s="22"/>
      <c r="G134" s="22"/>
      <c r="H134" s="22"/>
      <c r="I134" s="22"/>
      <c r="J134" s="141" t="n">
        <f aca="false">BK134</f>
        <v>0</v>
      </c>
      <c r="K134" s="22"/>
      <c r="L134" s="23"/>
      <c r="M134" s="71"/>
      <c r="N134" s="58"/>
      <c r="O134" s="72"/>
      <c r="P134" s="142" t="n">
        <f aca="false">P135+P195+P313+P317</f>
        <v>0</v>
      </c>
      <c r="Q134" s="72"/>
      <c r="R134" s="142" t="n">
        <f aca="false">R135+R195+R313+R317</f>
        <v>2.47203855</v>
      </c>
      <c r="S134" s="72"/>
      <c r="T134" s="143" t="n">
        <f aca="false">T135+T195+T313+T317</f>
        <v>3.265205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3" t="s">
        <v>73</v>
      </c>
      <c r="AU134" s="3" t="s">
        <v>87</v>
      </c>
      <c r="BK134" s="144" t="n">
        <f aca="false">BK135+BK195+BK313+BK317</f>
        <v>0</v>
      </c>
    </row>
    <row r="135" s="145" customFormat="true" ht="25.9" hidden="false" customHeight="true" outlineLevel="0" collapsed="false">
      <c r="B135" s="146"/>
      <c r="D135" s="147" t="s">
        <v>73</v>
      </c>
      <c r="E135" s="148" t="s">
        <v>123</v>
      </c>
      <c r="F135" s="148" t="s">
        <v>124</v>
      </c>
      <c r="I135" s="149"/>
      <c r="J135" s="150" t="n">
        <f aca="false">BK135</f>
        <v>0</v>
      </c>
      <c r="L135" s="146"/>
      <c r="M135" s="151"/>
      <c r="N135" s="152"/>
      <c r="O135" s="152"/>
      <c r="P135" s="153" t="n">
        <f aca="false">P136+P147+P187+P193</f>
        <v>0</v>
      </c>
      <c r="Q135" s="152"/>
      <c r="R135" s="153" t="n">
        <f aca="false">R136+R147+R187+R193</f>
        <v>1.41234625</v>
      </c>
      <c r="S135" s="152"/>
      <c r="T135" s="154" t="n">
        <f aca="false">T136+T147+T187+T193</f>
        <v>3.13076</v>
      </c>
      <c r="AR135" s="147" t="s">
        <v>79</v>
      </c>
      <c r="AT135" s="155" t="s">
        <v>73</v>
      </c>
      <c r="AU135" s="155" t="s">
        <v>74</v>
      </c>
      <c r="AY135" s="147" t="s">
        <v>125</v>
      </c>
      <c r="BK135" s="156" t="n">
        <f aca="false">BK136+BK147+BK187+BK193</f>
        <v>0</v>
      </c>
    </row>
    <row r="136" s="145" customFormat="true" ht="22.8" hidden="false" customHeight="true" outlineLevel="0" collapsed="false">
      <c r="B136" s="146"/>
      <c r="D136" s="147" t="s">
        <v>73</v>
      </c>
      <c r="E136" s="157" t="s">
        <v>126</v>
      </c>
      <c r="F136" s="157" t="s">
        <v>127</v>
      </c>
      <c r="I136" s="149"/>
      <c r="J136" s="158" t="n">
        <f aca="false">BK136</f>
        <v>0</v>
      </c>
      <c r="L136" s="146"/>
      <c r="M136" s="151"/>
      <c r="N136" s="152"/>
      <c r="O136" s="152"/>
      <c r="P136" s="153" t="n">
        <f aca="false">SUM(P137:P146)</f>
        <v>0</v>
      </c>
      <c r="Q136" s="152"/>
      <c r="R136" s="153" t="n">
        <f aca="false">SUM(R137:R146)</f>
        <v>1.38208025</v>
      </c>
      <c r="S136" s="152"/>
      <c r="T136" s="154" t="n">
        <f aca="false">SUM(T137:T146)</f>
        <v>0</v>
      </c>
      <c r="AR136" s="147" t="s">
        <v>79</v>
      </c>
      <c r="AT136" s="155" t="s">
        <v>73</v>
      </c>
      <c r="AU136" s="155" t="s">
        <v>79</v>
      </c>
      <c r="AY136" s="147" t="s">
        <v>125</v>
      </c>
      <c r="BK136" s="156" t="n">
        <f aca="false">SUM(BK137:BK146)</f>
        <v>0</v>
      </c>
    </row>
    <row r="137" s="27" customFormat="true" ht="24.15" hidden="false" customHeight="true" outlineLevel="0" collapsed="false">
      <c r="A137" s="22"/>
      <c r="B137" s="159"/>
      <c r="C137" s="160" t="s">
        <v>79</v>
      </c>
      <c r="D137" s="160" t="s">
        <v>128</v>
      </c>
      <c r="E137" s="161" t="s">
        <v>129</v>
      </c>
      <c r="F137" s="162" t="s">
        <v>130</v>
      </c>
      <c r="G137" s="163" t="s">
        <v>131</v>
      </c>
      <c r="H137" s="164" t="n">
        <v>12.8</v>
      </c>
      <c r="I137" s="165"/>
      <c r="J137" s="166" t="n">
        <f aca="false">ROUND(I137*H137,2)</f>
        <v>0</v>
      </c>
      <c r="K137" s="162" t="s">
        <v>132</v>
      </c>
      <c r="L137" s="23"/>
      <c r="M137" s="167"/>
      <c r="N137" s="168" t="s">
        <v>39</v>
      </c>
      <c r="O137" s="60"/>
      <c r="P137" s="169" t="n">
        <f aca="false">O137*H137</f>
        <v>0</v>
      </c>
      <c r="Q137" s="169" t="n">
        <v>0.0014</v>
      </c>
      <c r="R137" s="169" t="n">
        <f aca="false">Q137*H137</f>
        <v>0.01792</v>
      </c>
      <c r="S137" s="169" t="n">
        <v>0</v>
      </c>
      <c r="T137" s="170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1" t="s">
        <v>133</v>
      </c>
      <c r="AT137" s="171" t="s">
        <v>128</v>
      </c>
      <c r="AU137" s="171" t="s">
        <v>81</v>
      </c>
      <c r="AY137" s="3" t="s">
        <v>125</v>
      </c>
      <c r="BE137" s="172" t="n">
        <f aca="false">IF(N137="základní",J137,0)</f>
        <v>0</v>
      </c>
      <c r="BF137" s="172" t="n">
        <f aca="false">IF(N137="snížená",J137,0)</f>
        <v>0</v>
      </c>
      <c r="BG137" s="172" t="n">
        <f aca="false">IF(N137="zákl. přenesená",J137,0)</f>
        <v>0</v>
      </c>
      <c r="BH137" s="172" t="n">
        <f aca="false">IF(N137="sníž. přenesená",J137,0)</f>
        <v>0</v>
      </c>
      <c r="BI137" s="172" t="n">
        <f aca="false">IF(N137="nulová",J137,0)</f>
        <v>0</v>
      </c>
      <c r="BJ137" s="3" t="s">
        <v>79</v>
      </c>
      <c r="BK137" s="172" t="n">
        <f aca="false">ROUND(I137*H137,2)</f>
        <v>0</v>
      </c>
      <c r="BL137" s="3" t="s">
        <v>133</v>
      </c>
      <c r="BM137" s="171" t="s">
        <v>134</v>
      </c>
    </row>
    <row r="138" s="27" customFormat="true" ht="21.75" hidden="false" customHeight="true" outlineLevel="0" collapsed="false">
      <c r="A138" s="22"/>
      <c r="B138" s="159"/>
      <c r="C138" s="160" t="s">
        <v>81</v>
      </c>
      <c r="D138" s="160" t="s">
        <v>128</v>
      </c>
      <c r="E138" s="161" t="s">
        <v>135</v>
      </c>
      <c r="F138" s="162" t="s">
        <v>136</v>
      </c>
      <c r="G138" s="163" t="s">
        <v>131</v>
      </c>
      <c r="H138" s="164" t="n">
        <v>2.375</v>
      </c>
      <c r="I138" s="165"/>
      <c r="J138" s="166" t="n">
        <f aca="false">ROUND(I138*H138,2)</f>
        <v>0</v>
      </c>
      <c r="K138" s="162" t="s">
        <v>132</v>
      </c>
      <c r="L138" s="23"/>
      <c r="M138" s="167"/>
      <c r="N138" s="168" t="s">
        <v>39</v>
      </c>
      <c r="O138" s="60"/>
      <c r="P138" s="169" t="n">
        <f aca="false">O138*H138</f>
        <v>0</v>
      </c>
      <c r="Q138" s="169" t="n">
        <v>0.056</v>
      </c>
      <c r="R138" s="169" t="n">
        <f aca="false">Q138*H138</f>
        <v>0.133</v>
      </c>
      <c r="S138" s="169" t="n">
        <v>0</v>
      </c>
      <c r="T138" s="170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1" t="s">
        <v>133</v>
      </c>
      <c r="AT138" s="171" t="s">
        <v>128</v>
      </c>
      <c r="AU138" s="171" t="s">
        <v>81</v>
      </c>
      <c r="AY138" s="3" t="s">
        <v>125</v>
      </c>
      <c r="BE138" s="172" t="n">
        <f aca="false">IF(N138="základní",J138,0)</f>
        <v>0</v>
      </c>
      <c r="BF138" s="172" t="n">
        <f aca="false">IF(N138="snížená",J138,0)</f>
        <v>0</v>
      </c>
      <c r="BG138" s="172" t="n">
        <f aca="false">IF(N138="zákl. přenesená",J138,0)</f>
        <v>0</v>
      </c>
      <c r="BH138" s="172" t="n">
        <f aca="false">IF(N138="sníž. přenesená",J138,0)</f>
        <v>0</v>
      </c>
      <c r="BI138" s="172" t="n">
        <f aca="false">IF(N138="nulová",J138,0)</f>
        <v>0</v>
      </c>
      <c r="BJ138" s="3" t="s">
        <v>79</v>
      </c>
      <c r="BK138" s="172" t="n">
        <f aca="false">ROUND(I138*H138,2)</f>
        <v>0</v>
      </c>
      <c r="BL138" s="3" t="s">
        <v>133</v>
      </c>
      <c r="BM138" s="171" t="s">
        <v>137</v>
      </c>
    </row>
    <row r="139" s="173" customFormat="true" ht="12.8" hidden="false" customHeight="false" outlineLevel="0" collapsed="false">
      <c r="B139" s="174"/>
      <c r="D139" s="175" t="s">
        <v>138</v>
      </c>
      <c r="E139" s="176"/>
      <c r="F139" s="177" t="s">
        <v>139</v>
      </c>
      <c r="H139" s="178" t="n">
        <v>2.375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138</v>
      </c>
      <c r="AU139" s="176" t="s">
        <v>81</v>
      </c>
      <c r="AV139" s="173" t="s">
        <v>81</v>
      </c>
      <c r="AW139" s="173" t="s">
        <v>31</v>
      </c>
      <c r="AX139" s="173" t="s">
        <v>79</v>
      </c>
      <c r="AY139" s="176" t="s">
        <v>125</v>
      </c>
    </row>
    <row r="140" s="27" customFormat="true" ht="24.15" hidden="false" customHeight="true" outlineLevel="0" collapsed="false">
      <c r="A140" s="22"/>
      <c r="B140" s="159"/>
      <c r="C140" s="160" t="s">
        <v>140</v>
      </c>
      <c r="D140" s="160" t="s">
        <v>128</v>
      </c>
      <c r="E140" s="161" t="s">
        <v>141</v>
      </c>
      <c r="F140" s="162" t="s">
        <v>142</v>
      </c>
      <c r="G140" s="163" t="s">
        <v>131</v>
      </c>
      <c r="H140" s="164" t="n">
        <v>2.375</v>
      </c>
      <c r="I140" s="165"/>
      <c r="J140" s="166" t="n">
        <f aca="false">ROUND(I140*H140,2)</f>
        <v>0</v>
      </c>
      <c r="K140" s="162" t="s">
        <v>132</v>
      </c>
      <c r="L140" s="23"/>
      <c r="M140" s="167"/>
      <c r="N140" s="168" t="s">
        <v>39</v>
      </c>
      <c r="O140" s="60"/>
      <c r="P140" s="169" t="n">
        <f aca="false">O140*H140</f>
        <v>0</v>
      </c>
      <c r="Q140" s="169" t="n">
        <v>0.04383</v>
      </c>
      <c r="R140" s="169" t="n">
        <f aca="false">Q140*H140</f>
        <v>0.10409625</v>
      </c>
      <c r="S140" s="169" t="n">
        <v>0</v>
      </c>
      <c r="T140" s="170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133</v>
      </c>
      <c r="AT140" s="171" t="s">
        <v>128</v>
      </c>
      <c r="AU140" s="171" t="s">
        <v>81</v>
      </c>
      <c r="AY140" s="3" t="s">
        <v>125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79</v>
      </c>
      <c r="BK140" s="172" t="n">
        <f aca="false">ROUND(I140*H140,2)</f>
        <v>0</v>
      </c>
      <c r="BL140" s="3" t="s">
        <v>133</v>
      </c>
      <c r="BM140" s="171" t="s">
        <v>143</v>
      </c>
    </row>
    <row r="141" s="27" customFormat="true" ht="24.15" hidden="false" customHeight="true" outlineLevel="0" collapsed="false">
      <c r="A141" s="22"/>
      <c r="B141" s="159"/>
      <c r="C141" s="160" t="s">
        <v>133</v>
      </c>
      <c r="D141" s="160" t="s">
        <v>128</v>
      </c>
      <c r="E141" s="161" t="s">
        <v>144</v>
      </c>
      <c r="F141" s="162" t="s">
        <v>145</v>
      </c>
      <c r="G141" s="163" t="s">
        <v>131</v>
      </c>
      <c r="H141" s="164" t="n">
        <v>12.8</v>
      </c>
      <c r="I141" s="165"/>
      <c r="J141" s="166" t="n">
        <f aca="false">ROUND(I141*H141,2)</f>
        <v>0</v>
      </c>
      <c r="K141" s="162" t="s">
        <v>132</v>
      </c>
      <c r="L141" s="23"/>
      <c r="M141" s="167"/>
      <c r="N141" s="168" t="s">
        <v>39</v>
      </c>
      <c r="O141" s="60"/>
      <c r="P141" s="169" t="n">
        <f aca="false">O141*H141</f>
        <v>0</v>
      </c>
      <c r="Q141" s="169" t="n">
        <v>0.01838</v>
      </c>
      <c r="R141" s="169" t="n">
        <f aca="false">Q141*H141</f>
        <v>0.235264</v>
      </c>
      <c r="S141" s="169" t="n">
        <v>0</v>
      </c>
      <c r="T141" s="170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1" t="s">
        <v>133</v>
      </c>
      <c r="AT141" s="171" t="s">
        <v>128</v>
      </c>
      <c r="AU141" s="171" t="s">
        <v>81</v>
      </c>
      <c r="AY141" s="3" t="s">
        <v>125</v>
      </c>
      <c r="BE141" s="172" t="n">
        <f aca="false">IF(N141="základní",J141,0)</f>
        <v>0</v>
      </c>
      <c r="BF141" s="172" t="n">
        <f aca="false">IF(N141="snížená",J141,0)</f>
        <v>0</v>
      </c>
      <c r="BG141" s="172" t="n">
        <f aca="false">IF(N141="zákl. přenesená",J141,0)</f>
        <v>0</v>
      </c>
      <c r="BH141" s="172" t="n">
        <f aca="false">IF(N141="sníž. přenesená",J141,0)</f>
        <v>0</v>
      </c>
      <c r="BI141" s="172" t="n">
        <f aca="false">IF(N141="nulová",J141,0)</f>
        <v>0</v>
      </c>
      <c r="BJ141" s="3" t="s">
        <v>79</v>
      </c>
      <c r="BK141" s="172" t="n">
        <f aca="false">ROUND(I141*H141,2)</f>
        <v>0</v>
      </c>
      <c r="BL141" s="3" t="s">
        <v>133</v>
      </c>
      <c r="BM141" s="171" t="s">
        <v>146</v>
      </c>
    </row>
    <row r="142" s="173" customFormat="true" ht="12.8" hidden="false" customHeight="false" outlineLevel="0" collapsed="false">
      <c r="B142" s="174"/>
      <c r="D142" s="175" t="s">
        <v>138</v>
      </c>
      <c r="E142" s="176"/>
      <c r="F142" s="177" t="s">
        <v>147</v>
      </c>
      <c r="H142" s="178" t="n">
        <v>12.8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138</v>
      </c>
      <c r="AU142" s="176" t="s">
        <v>81</v>
      </c>
      <c r="AV142" s="173" t="s">
        <v>81</v>
      </c>
      <c r="AW142" s="173" t="s">
        <v>31</v>
      </c>
      <c r="AX142" s="173" t="s">
        <v>79</v>
      </c>
      <c r="AY142" s="176" t="s">
        <v>125</v>
      </c>
    </row>
    <row r="143" s="27" customFormat="true" ht="24.15" hidden="false" customHeight="true" outlineLevel="0" collapsed="false">
      <c r="A143" s="22"/>
      <c r="B143" s="159"/>
      <c r="C143" s="160" t="s">
        <v>148</v>
      </c>
      <c r="D143" s="160" t="s">
        <v>128</v>
      </c>
      <c r="E143" s="161" t="s">
        <v>149</v>
      </c>
      <c r="F143" s="162" t="s">
        <v>150</v>
      </c>
      <c r="G143" s="163" t="s">
        <v>131</v>
      </c>
      <c r="H143" s="164" t="n">
        <v>12.8</v>
      </c>
      <c r="I143" s="165"/>
      <c r="J143" s="166" t="n">
        <f aca="false">ROUND(I143*H143,2)</f>
        <v>0</v>
      </c>
      <c r="K143" s="162" t="s">
        <v>132</v>
      </c>
      <c r="L143" s="23"/>
      <c r="M143" s="167"/>
      <c r="N143" s="168" t="s">
        <v>39</v>
      </c>
      <c r="O143" s="60"/>
      <c r="P143" s="169" t="n">
        <f aca="false">O143*H143</f>
        <v>0</v>
      </c>
      <c r="Q143" s="169" t="n">
        <v>0.0079</v>
      </c>
      <c r="R143" s="169" t="n">
        <f aca="false">Q143*H143</f>
        <v>0.10112</v>
      </c>
      <c r="S143" s="169" t="n">
        <v>0</v>
      </c>
      <c r="T143" s="170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133</v>
      </c>
      <c r="AT143" s="171" t="s">
        <v>128</v>
      </c>
      <c r="AU143" s="171" t="s">
        <v>81</v>
      </c>
      <c r="AY143" s="3" t="s">
        <v>125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79</v>
      </c>
      <c r="BK143" s="172" t="n">
        <f aca="false">ROUND(I143*H143,2)</f>
        <v>0</v>
      </c>
      <c r="BL143" s="3" t="s">
        <v>133</v>
      </c>
      <c r="BM143" s="171" t="s">
        <v>151</v>
      </c>
    </row>
    <row r="144" s="27" customFormat="true" ht="37.8" hidden="false" customHeight="true" outlineLevel="0" collapsed="false">
      <c r="A144" s="22"/>
      <c r="B144" s="159"/>
      <c r="C144" s="160" t="s">
        <v>126</v>
      </c>
      <c r="D144" s="160" t="s">
        <v>128</v>
      </c>
      <c r="E144" s="161" t="s">
        <v>152</v>
      </c>
      <c r="F144" s="162" t="s">
        <v>153</v>
      </c>
      <c r="G144" s="163" t="s">
        <v>131</v>
      </c>
      <c r="H144" s="164" t="n">
        <v>25.8</v>
      </c>
      <c r="I144" s="165"/>
      <c r="J144" s="166" t="n">
        <f aca="false">ROUND(I144*H144,2)</f>
        <v>0</v>
      </c>
      <c r="K144" s="162" t="s">
        <v>132</v>
      </c>
      <c r="L144" s="23"/>
      <c r="M144" s="167"/>
      <c r="N144" s="168" t="s">
        <v>39</v>
      </c>
      <c r="O144" s="60"/>
      <c r="P144" s="169" t="n">
        <f aca="false">O144*H144</f>
        <v>0</v>
      </c>
      <c r="Q144" s="169" t="n">
        <v>0.0176</v>
      </c>
      <c r="R144" s="169" t="n">
        <f aca="false">Q144*H144</f>
        <v>0.45408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133</v>
      </c>
      <c r="AT144" s="171" t="s">
        <v>128</v>
      </c>
      <c r="AU144" s="171" t="s">
        <v>81</v>
      </c>
      <c r="AY144" s="3" t="s">
        <v>125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79</v>
      </c>
      <c r="BK144" s="172" t="n">
        <f aca="false">ROUND(I144*H144,2)</f>
        <v>0</v>
      </c>
      <c r="BL144" s="3" t="s">
        <v>133</v>
      </c>
      <c r="BM144" s="171" t="s">
        <v>154</v>
      </c>
    </row>
    <row r="145" s="27" customFormat="true" ht="24.15" hidden="false" customHeight="true" outlineLevel="0" collapsed="false">
      <c r="A145" s="22"/>
      <c r="B145" s="159"/>
      <c r="C145" s="160" t="s">
        <v>155</v>
      </c>
      <c r="D145" s="160" t="s">
        <v>128</v>
      </c>
      <c r="E145" s="161" t="s">
        <v>156</v>
      </c>
      <c r="F145" s="162" t="s">
        <v>157</v>
      </c>
      <c r="G145" s="163" t="s">
        <v>131</v>
      </c>
      <c r="H145" s="164" t="n">
        <v>3.06</v>
      </c>
      <c r="I145" s="165"/>
      <c r="J145" s="166" t="n">
        <f aca="false">ROUND(I145*H145,2)</f>
        <v>0</v>
      </c>
      <c r="K145" s="162" t="s">
        <v>132</v>
      </c>
      <c r="L145" s="23"/>
      <c r="M145" s="167"/>
      <c r="N145" s="168" t="s">
        <v>39</v>
      </c>
      <c r="O145" s="60"/>
      <c r="P145" s="169" t="n">
        <f aca="false">O145*H145</f>
        <v>0</v>
      </c>
      <c r="Q145" s="169" t="n">
        <v>0.11</v>
      </c>
      <c r="R145" s="169" t="n">
        <f aca="false">Q145*H145</f>
        <v>0.3366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133</v>
      </c>
      <c r="AT145" s="171" t="s">
        <v>128</v>
      </c>
      <c r="AU145" s="171" t="s">
        <v>81</v>
      </c>
      <c r="AY145" s="3" t="s">
        <v>125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79</v>
      </c>
      <c r="BK145" s="172" t="n">
        <f aca="false">ROUND(I145*H145,2)</f>
        <v>0</v>
      </c>
      <c r="BL145" s="3" t="s">
        <v>133</v>
      </c>
      <c r="BM145" s="171" t="s">
        <v>158</v>
      </c>
    </row>
    <row r="146" s="173" customFormat="true" ht="12.8" hidden="false" customHeight="false" outlineLevel="0" collapsed="false">
      <c r="B146" s="174"/>
      <c r="D146" s="175" t="s">
        <v>138</v>
      </c>
      <c r="E146" s="176"/>
      <c r="F146" s="177" t="s">
        <v>159</v>
      </c>
      <c r="H146" s="178" t="n">
        <v>3.06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138</v>
      </c>
      <c r="AU146" s="176" t="s">
        <v>81</v>
      </c>
      <c r="AV146" s="173" t="s">
        <v>81</v>
      </c>
      <c r="AW146" s="173" t="s">
        <v>31</v>
      </c>
      <c r="AX146" s="173" t="s">
        <v>79</v>
      </c>
      <c r="AY146" s="176" t="s">
        <v>125</v>
      </c>
    </row>
    <row r="147" s="145" customFormat="true" ht="22.8" hidden="false" customHeight="true" outlineLevel="0" collapsed="false">
      <c r="B147" s="146"/>
      <c r="D147" s="147" t="s">
        <v>73</v>
      </c>
      <c r="E147" s="157" t="s">
        <v>160</v>
      </c>
      <c r="F147" s="157" t="s">
        <v>161</v>
      </c>
      <c r="I147" s="149"/>
      <c r="J147" s="158" t="n">
        <f aca="false">BK147</f>
        <v>0</v>
      </c>
      <c r="L147" s="146"/>
      <c r="M147" s="151"/>
      <c r="N147" s="152"/>
      <c r="O147" s="152"/>
      <c r="P147" s="153" t="n">
        <f aca="false">SUM(P148:P186)</f>
        <v>0</v>
      </c>
      <c r="Q147" s="152"/>
      <c r="R147" s="153" t="n">
        <f aca="false">SUM(R148:R186)</f>
        <v>0.030266</v>
      </c>
      <c r="S147" s="152"/>
      <c r="T147" s="154" t="n">
        <f aca="false">SUM(T148:T186)</f>
        <v>3.13076</v>
      </c>
      <c r="AR147" s="147" t="s">
        <v>79</v>
      </c>
      <c r="AT147" s="155" t="s">
        <v>73</v>
      </c>
      <c r="AU147" s="155" t="s">
        <v>79</v>
      </c>
      <c r="AY147" s="147" t="s">
        <v>125</v>
      </c>
      <c r="BK147" s="156" t="n">
        <f aca="false">SUM(BK148:BK186)</f>
        <v>0</v>
      </c>
    </row>
    <row r="148" s="27" customFormat="true" ht="33" hidden="false" customHeight="true" outlineLevel="0" collapsed="false">
      <c r="A148" s="22"/>
      <c r="B148" s="159"/>
      <c r="C148" s="160" t="s">
        <v>162</v>
      </c>
      <c r="D148" s="160" t="s">
        <v>128</v>
      </c>
      <c r="E148" s="161" t="s">
        <v>163</v>
      </c>
      <c r="F148" s="162" t="s">
        <v>164</v>
      </c>
      <c r="G148" s="163" t="s">
        <v>131</v>
      </c>
      <c r="H148" s="164" t="n">
        <v>3</v>
      </c>
      <c r="I148" s="165"/>
      <c r="J148" s="166" t="n">
        <f aca="false">ROUND(I148*H148,2)</f>
        <v>0</v>
      </c>
      <c r="K148" s="162" t="s">
        <v>132</v>
      </c>
      <c r="L148" s="23"/>
      <c r="M148" s="167"/>
      <c r="N148" s="168" t="s">
        <v>39</v>
      </c>
      <c r="O148" s="60"/>
      <c r="P148" s="169" t="n">
        <f aca="false">O148*H148</f>
        <v>0</v>
      </c>
      <c r="Q148" s="169" t="n">
        <v>0</v>
      </c>
      <c r="R148" s="169" t="n">
        <f aca="false">Q148*H148</f>
        <v>0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165</v>
      </c>
      <c r="AT148" s="171" t="s">
        <v>128</v>
      </c>
      <c r="AU148" s="171" t="s">
        <v>81</v>
      </c>
      <c r="AY148" s="3" t="s">
        <v>125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79</v>
      </c>
      <c r="BK148" s="172" t="n">
        <f aca="false">ROUND(I148*H148,2)</f>
        <v>0</v>
      </c>
      <c r="BL148" s="3" t="s">
        <v>165</v>
      </c>
      <c r="BM148" s="171" t="s">
        <v>166</v>
      </c>
    </row>
    <row r="149" s="173" customFormat="true" ht="12.8" hidden="false" customHeight="false" outlineLevel="0" collapsed="false">
      <c r="B149" s="174"/>
      <c r="D149" s="175" t="s">
        <v>138</v>
      </c>
      <c r="E149" s="176"/>
      <c r="F149" s="177" t="s">
        <v>167</v>
      </c>
      <c r="H149" s="178" t="n">
        <v>3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138</v>
      </c>
      <c r="AU149" s="176" t="s">
        <v>81</v>
      </c>
      <c r="AV149" s="173" t="s">
        <v>81</v>
      </c>
      <c r="AW149" s="173" t="s">
        <v>31</v>
      </c>
      <c r="AX149" s="173" t="s">
        <v>79</v>
      </c>
      <c r="AY149" s="176" t="s">
        <v>125</v>
      </c>
    </row>
    <row r="150" s="27" customFormat="true" ht="24.15" hidden="false" customHeight="true" outlineLevel="0" collapsed="false">
      <c r="A150" s="22"/>
      <c r="B150" s="159"/>
      <c r="C150" s="160" t="s">
        <v>160</v>
      </c>
      <c r="D150" s="160" t="s">
        <v>128</v>
      </c>
      <c r="E150" s="161" t="s">
        <v>168</v>
      </c>
      <c r="F150" s="162" t="s">
        <v>169</v>
      </c>
      <c r="G150" s="163" t="s">
        <v>131</v>
      </c>
      <c r="H150" s="164" t="n">
        <v>6.4</v>
      </c>
      <c r="I150" s="165"/>
      <c r="J150" s="166" t="n">
        <f aca="false">ROUND(I150*H150,2)</f>
        <v>0</v>
      </c>
      <c r="K150" s="162" t="s">
        <v>132</v>
      </c>
      <c r="L150" s="23"/>
      <c r="M150" s="167"/>
      <c r="N150" s="168" t="s">
        <v>39</v>
      </c>
      <c r="O150" s="60"/>
      <c r="P150" s="169" t="n">
        <f aca="false">O150*H150</f>
        <v>0</v>
      </c>
      <c r="Q150" s="169" t="n">
        <v>4E-005</v>
      </c>
      <c r="R150" s="169" t="n">
        <f aca="false">Q150*H150</f>
        <v>0.000256</v>
      </c>
      <c r="S150" s="169" t="n">
        <v>0</v>
      </c>
      <c r="T150" s="170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133</v>
      </c>
      <c r="AT150" s="171" t="s">
        <v>128</v>
      </c>
      <c r="AU150" s="171" t="s">
        <v>81</v>
      </c>
      <c r="AY150" s="3" t="s">
        <v>125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79</v>
      </c>
      <c r="BK150" s="172" t="n">
        <f aca="false">ROUND(I150*H150,2)</f>
        <v>0</v>
      </c>
      <c r="BL150" s="3" t="s">
        <v>133</v>
      </c>
      <c r="BM150" s="171" t="s">
        <v>170</v>
      </c>
    </row>
    <row r="151" s="173" customFormat="true" ht="12.8" hidden="false" customHeight="false" outlineLevel="0" collapsed="false">
      <c r="B151" s="174"/>
      <c r="D151" s="175" t="s">
        <v>138</v>
      </c>
      <c r="E151" s="176"/>
      <c r="F151" s="177" t="s">
        <v>171</v>
      </c>
      <c r="H151" s="178" t="n">
        <v>6.4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138</v>
      </c>
      <c r="AU151" s="176" t="s">
        <v>81</v>
      </c>
      <c r="AV151" s="173" t="s">
        <v>81</v>
      </c>
      <c r="AW151" s="173" t="s">
        <v>31</v>
      </c>
      <c r="AX151" s="173" t="s">
        <v>79</v>
      </c>
      <c r="AY151" s="176" t="s">
        <v>125</v>
      </c>
    </row>
    <row r="152" s="27" customFormat="true" ht="24.15" hidden="false" customHeight="true" outlineLevel="0" collapsed="false">
      <c r="A152" s="22"/>
      <c r="B152" s="159"/>
      <c r="C152" s="160" t="s">
        <v>172</v>
      </c>
      <c r="D152" s="160" t="s">
        <v>128</v>
      </c>
      <c r="E152" s="161" t="s">
        <v>173</v>
      </c>
      <c r="F152" s="162" t="s">
        <v>174</v>
      </c>
      <c r="G152" s="163" t="s">
        <v>131</v>
      </c>
      <c r="H152" s="164" t="n">
        <v>0.96</v>
      </c>
      <c r="I152" s="165"/>
      <c r="J152" s="166" t="n">
        <f aca="false">ROUND(I152*H152,2)</f>
        <v>0</v>
      </c>
      <c r="K152" s="162" t="s">
        <v>132</v>
      </c>
      <c r="L152" s="23"/>
      <c r="M152" s="167"/>
      <c r="N152" s="168" t="s">
        <v>39</v>
      </c>
      <c r="O152" s="60"/>
      <c r="P152" s="169" t="n">
        <f aca="false">O152*H152</f>
        <v>0</v>
      </c>
      <c r="Q152" s="169" t="n">
        <v>0</v>
      </c>
      <c r="R152" s="169" t="n">
        <f aca="false">Q152*H152</f>
        <v>0</v>
      </c>
      <c r="S152" s="169" t="n">
        <v>0.211</v>
      </c>
      <c r="T152" s="170" t="n">
        <f aca="false">S152*H152</f>
        <v>0.20256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133</v>
      </c>
      <c r="AT152" s="171" t="s">
        <v>128</v>
      </c>
      <c r="AU152" s="171" t="s">
        <v>81</v>
      </c>
      <c r="AY152" s="3" t="s">
        <v>125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79</v>
      </c>
      <c r="BK152" s="172" t="n">
        <f aca="false">ROUND(I152*H152,2)</f>
        <v>0</v>
      </c>
      <c r="BL152" s="3" t="s">
        <v>133</v>
      </c>
      <c r="BM152" s="171" t="s">
        <v>175</v>
      </c>
    </row>
    <row r="153" s="173" customFormat="true" ht="12.8" hidden="false" customHeight="false" outlineLevel="0" collapsed="false">
      <c r="B153" s="174"/>
      <c r="D153" s="175" t="s">
        <v>138</v>
      </c>
      <c r="E153" s="176"/>
      <c r="F153" s="177" t="s">
        <v>176</v>
      </c>
      <c r="H153" s="178" t="n">
        <v>0.96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138</v>
      </c>
      <c r="AU153" s="176" t="s">
        <v>81</v>
      </c>
      <c r="AV153" s="173" t="s">
        <v>81</v>
      </c>
      <c r="AW153" s="173" t="s">
        <v>31</v>
      </c>
      <c r="AX153" s="173" t="s">
        <v>79</v>
      </c>
      <c r="AY153" s="176" t="s">
        <v>125</v>
      </c>
    </row>
    <row r="154" s="27" customFormat="true" ht="37.8" hidden="false" customHeight="true" outlineLevel="0" collapsed="false">
      <c r="A154" s="22"/>
      <c r="B154" s="159"/>
      <c r="C154" s="160" t="s">
        <v>177</v>
      </c>
      <c r="D154" s="160" t="s">
        <v>128</v>
      </c>
      <c r="E154" s="161" t="s">
        <v>178</v>
      </c>
      <c r="F154" s="162" t="s">
        <v>179</v>
      </c>
      <c r="G154" s="163" t="s">
        <v>180</v>
      </c>
      <c r="H154" s="164" t="n">
        <v>0.3</v>
      </c>
      <c r="I154" s="165"/>
      <c r="J154" s="166" t="n">
        <f aca="false">ROUND(I154*H154,2)</f>
        <v>0</v>
      </c>
      <c r="K154" s="162" t="s">
        <v>132</v>
      </c>
      <c r="L154" s="23"/>
      <c r="M154" s="167"/>
      <c r="N154" s="168" t="s">
        <v>39</v>
      </c>
      <c r="O154" s="60"/>
      <c r="P154" s="169" t="n">
        <f aca="false">O154*H154</f>
        <v>0</v>
      </c>
      <c r="Q154" s="169" t="n">
        <v>0</v>
      </c>
      <c r="R154" s="169" t="n">
        <f aca="false">Q154*H154</f>
        <v>0</v>
      </c>
      <c r="S154" s="169" t="n">
        <v>2.2</v>
      </c>
      <c r="T154" s="170" t="n">
        <f aca="false">S154*H154</f>
        <v>0.66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133</v>
      </c>
      <c r="AT154" s="171" t="s">
        <v>128</v>
      </c>
      <c r="AU154" s="171" t="s">
        <v>81</v>
      </c>
      <c r="AY154" s="3" t="s">
        <v>125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79</v>
      </c>
      <c r="BK154" s="172" t="n">
        <f aca="false">ROUND(I154*H154,2)</f>
        <v>0</v>
      </c>
      <c r="BL154" s="3" t="s">
        <v>133</v>
      </c>
      <c r="BM154" s="171" t="s">
        <v>181</v>
      </c>
    </row>
    <row r="155" s="173" customFormat="true" ht="12.8" hidden="false" customHeight="false" outlineLevel="0" collapsed="false">
      <c r="B155" s="174"/>
      <c r="D155" s="175" t="s">
        <v>138</v>
      </c>
      <c r="E155" s="176"/>
      <c r="F155" s="177" t="s">
        <v>182</v>
      </c>
      <c r="H155" s="178" t="n">
        <v>0.3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138</v>
      </c>
      <c r="AU155" s="176" t="s">
        <v>81</v>
      </c>
      <c r="AV155" s="173" t="s">
        <v>81</v>
      </c>
      <c r="AW155" s="173" t="s">
        <v>31</v>
      </c>
      <c r="AX155" s="173" t="s">
        <v>79</v>
      </c>
      <c r="AY155" s="176" t="s">
        <v>125</v>
      </c>
    </row>
    <row r="156" s="27" customFormat="true" ht="24.15" hidden="false" customHeight="true" outlineLevel="0" collapsed="false">
      <c r="A156" s="22"/>
      <c r="B156" s="159"/>
      <c r="C156" s="160" t="s">
        <v>7</v>
      </c>
      <c r="D156" s="160" t="s">
        <v>128</v>
      </c>
      <c r="E156" s="161" t="s">
        <v>183</v>
      </c>
      <c r="F156" s="162" t="s">
        <v>184</v>
      </c>
      <c r="G156" s="163" t="s">
        <v>131</v>
      </c>
      <c r="H156" s="164" t="n">
        <v>3</v>
      </c>
      <c r="I156" s="165"/>
      <c r="J156" s="166" t="n">
        <f aca="false">ROUND(I156*H156,2)</f>
        <v>0</v>
      </c>
      <c r="K156" s="162" t="s">
        <v>132</v>
      </c>
      <c r="L156" s="23"/>
      <c r="M156" s="167"/>
      <c r="N156" s="168" t="s">
        <v>39</v>
      </c>
      <c r="O156" s="60"/>
      <c r="P156" s="169" t="n">
        <f aca="false">O156*H156</f>
        <v>0</v>
      </c>
      <c r="Q156" s="169" t="n">
        <v>0</v>
      </c>
      <c r="R156" s="169" t="n">
        <f aca="false">Q156*H156</f>
        <v>0</v>
      </c>
      <c r="S156" s="169" t="n">
        <v>0.035</v>
      </c>
      <c r="T156" s="170" t="n">
        <f aca="false">S156*H156</f>
        <v>0.105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1" t="s">
        <v>133</v>
      </c>
      <c r="AT156" s="171" t="s">
        <v>128</v>
      </c>
      <c r="AU156" s="171" t="s">
        <v>81</v>
      </c>
      <c r="AY156" s="3" t="s">
        <v>125</v>
      </c>
      <c r="BE156" s="172" t="n">
        <f aca="false">IF(N156="základní",J156,0)</f>
        <v>0</v>
      </c>
      <c r="BF156" s="172" t="n">
        <f aca="false">IF(N156="snížená",J156,0)</f>
        <v>0</v>
      </c>
      <c r="BG156" s="172" t="n">
        <f aca="false">IF(N156="zákl. přenesená",J156,0)</f>
        <v>0</v>
      </c>
      <c r="BH156" s="172" t="n">
        <f aca="false">IF(N156="sníž. přenesená",J156,0)</f>
        <v>0</v>
      </c>
      <c r="BI156" s="172" t="n">
        <f aca="false">IF(N156="nulová",J156,0)</f>
        <v>0</v>
      </c>
      <c r="BJ156" s="3" t="s">
        <v>79</v>
      </c>
      <c r="BK156" s="172" t="n">
        <f aca="false">ROUND(I156*H156,2)</f>
        <v>0</v>
      </c>
      <c r="BL156" s="3" t="s">
        <v>133</v>
      </c>
      <c r="BM156" s="171" t="s">
        <v>185</v>
      </c>
    </row>
    <row r="157" s="27" customFormat="true" ht="16.5" hidden="false" customHeight="true" outlineLevel="0" collapsed="false">
      <c r="A157" s="22"/>
      <c r="B157" s="159"/>
      <c r="C157" s="160" t="s">
        <v>186</v>
      </c>
      <c r="D157" s="160" t="s">
        <v>128</v>
      </c>
      <c r="E157" s="161" t="s">
        <v>187</v>
      </c>
      <c r="F157" s="162" t="s">
        <v>188</v>
      </c>
      <c r="G157" s="163" t="s">
        <v>189</v>
      </c>
      <c r="H157" s="164" t="n">
        <v>1</v>
      </c>
      <c r="I157" s="165"/>
      <c r="J157" s="166" t="n">
        <f aca="false">ROUND(I157*H157,2)</f>
        <v>0</v>
      </c>
      <c r="K157" s="162"/>
      <c r="L157" s="23"/>
      <c r="M157" s="167"/>
      <c r="N157" s="168" t="s">
        <v>39</v>
      </c>
      <c r="O157" s="60"/>
      <c r="P157" s="169" t="n">
        <f aca="false">O157*H157</f>
        <v>0</v>
      </c>
      <c r="Q157" s="169" t="n">
        <v>0</v>
      </c>
      <c r="R157" s="169" t="n">
        <f aca="false">Q157*H157</f>
        <v>0</v>
      </c>
      <c r="S157" s="169" t="n">
        <v>0.03</v>
      </c>
      <c r="T157" s="170" t="n">
        <f aca="false">S157*H157</f>
        <v>0.03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1" t="s">
        <v>133</v>
      </c>
      <c r="AT157" s="171" t="s">
        <v>128</v>
      </c>
      <c r="AU157" s="171" t="s">
        <v>81</v>
      </c>
      <c r="AY157" s="3" t="s">
        <v>125</v>
      </c>
      <c r="BE157" s="172" t="n">
        <f aca="false">IF(N157="základní",J157,0)</f>
        <v>0</v>
      </c>
      <c r="BF157" s="172" t="n">
        <f aca="false">IF(N157="snížená",J157,0)</f>
        <v>0</v>
      </c>
      <c r="BG157" s="172" t="n">
        <f aca="false">IF(N157="zákl. přenesená",J157,0)</f>
        <v>0</v>
      </c>
      <c r="BH157" s="172" t="n">
        <f aca="false">IF(N157="sníž. přenesená",J157,0)</f>
        <v>0</v>
      </c>
      <c r="BI157" s="172" t="n">
        <f aca="false">IF(N157="nulová",J157,0)</f>
        <v>0</v>
      </c>
      <c r="BJ157" s="3" t="s">
        <v>79</v>
      </c>
      <c r="BK157" s="172" t="n">
        <f aca="false">ROUND(I157*H157,2)</f>
        <v>0</v>
      </c>
      <c r="BL157" s="3" t="s">
        <v>133</v>
      </c>
      <c r="BM157" s="171" t="s">
        <v>190</v>
      </c>
    </row>
    <row r="158" s="173" customFormat="true" ht="12.8" hidden="false" customHeight="false" outlineLevel="0" collapsed="false">
      <c r="B158" s="174"/>
      <c r="D158" s="175" t="s">
        <v>138</v>
      </c>
      <c r="E158" s="176"/>
      <c r="F158" s="177" t="s">
        <v>79</v>
      </c>
      <c r="H158" s="178" t="n">
        <v>1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138</v>
      </c>
      <c r="AU158" s="176" t="s">
        <v>81</v>
      </c>
      <c r="AV158" s="173" t="s">
        <v>81</v>
      </c>
      <c r="AW158" s="173" t="s">
        <v>31</v>
      </c>
      <c r="AX158" s="173" t="s">
        <v>79</v>
      </c>
      <c r="AY158" s="176" t="s">
        <v>125</v>
      </c>
    </row>
    <row r="159" s="27" customFormat="true" ht="24.15" hidden="false" customHeight="true" outlineLevel="0" collapsed="false">
      <c r="A159" s="22"/>
      <c r="B159" s="159"/>
      <c r="C159" s="160" t="s">
        <v>191</v>
      </c>
      <c r="D159" s="160" t="s">
        <v>128</v>
      </c>
      <c r="E159" s="161" t="s">
        <v>192</v>
      </c>
      <c r="F159" s="162" t="s">
        <v>193</v>
      </c>
      <c r="G159" s="163" t="s">
        <v>189</v>
      </c>
      <c r="H159" s="164" t="n">
        <v>1</v>
      </c>
      <c r="I159" s="165"/>
      <c r="J159" s="166" t="n">
        <f aca="false">ROUND(I159*H159,2)</f>
        <v>0</v>
      </c>
      <c r="K159" s="162"/>
      <c r="L159" s="23"/>
      <c r="M159" s="167"/>
      <c r="N159" s="168" t="s">
        <v>39</v>
      </c>
      <c r="O159" s="60"/>
      <c r="P159" s="169" t="n">
        <f aca="false">O159*H159</f>
        <v>0</v>
      </c>
      <c r="Q159" s="169" t="n">
        <v>0.03</v>
      </c>
      <c r="R159" s="169" t="n">
        <f aca="false">Q159*H159</f>
        <v>0.03</v>
      </c>
      <c r="S159" s="169" t="n">
        <v>0</v>
      </c>
      <c r="T159" s="170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133</v>
      </c>
      <c r="AT159" s="171" t="s">
        <v>128</v>
      </c>
      <c r="AU159" s="171" t="s">
        <v>81</v>
      </c>
      <c r="AY159" s="3" t="s">
        <v>125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79</v>
      </c>
      <c r="BK159" s="172" t="n">
        <f aca="false">ROUND(I159*H159,2)</f>
        <v>0</v>
      </c>
      <c r="BL159" s="3" t="s">
        <v>133</v>
      </c>
      <c r="BM159" s="171" t="s">
        <v>194</v>
      </c>
    </row>
    <row r="160" s="173" customFormat="true" ht="12.8" hidden="false" customHeight="false" outlineLevel="0" collapsed="false">
      <c r="B160" s="174"/>
      <c r="D160" s="175" t="s">
        <v>138</v>
      </c>
      <c r="E160" s="176"/>
      <c r="F160" s="177" t="s">
        <v>79</v>
      </c>
      <c r="H160" s="178" t="n">
        <v>1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138</v>
      </c>
      <c r="AU160" s="176" t="s">
        <v>81</v>
      </c>
      <c r="AV160" s="173" t="s">
        <v>81</v>
      </c>
      <c r="AW160" s="173" t="s">
        <v>31</v>
      </c>
      <c r="AX160" s="173" t="s">
        <v>79</v>
      </c>
      <c r="AY160" s="176" t="s">
        <v>125</v>
      </c>
    </row>
    <row r="161" s="27" customFormat="true" ht="16.5" hidden="false" customHeight="true" outlineLevel="0" collapsed="false">
      <c r="A161" s="22"/>
      <c r="B161" s="159"/>
      <c r="C161" s="160" t="s">
        <v>195</v>
      </c>
      <c r="D161" s="160" t="s">
        <v>128</v>
      </c>
      <c r="E161" s="161" t="s">
        <v>196</v>
      </c>
      <c r="F161" s="162" t="s">
        <v>197</v>
      </c>
      <c r="G161" s="163" t="s">
        <v>198</v>
      </c>
      <c r="H161" s="164" t="n">
        <v>4</v>
      </c>
      <c r="I161" s="165"/>
      <c r="J161" s="166" t="n">
        <f aca="false">ROUND(I161*H161,2)</f>
        <v>0</v>
      </c>
      <c r="K161" s="162"/>
      <c r="L161" s="23"/>
      <c r="M161" s="167"/>
      <c r="N161" s="168" t="s">
        <v>39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0.03</v>
      </c>
      <c r="T161" s="170" t="n">
        <f aca="false">S161*H161</f>
        <v>0.12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133</v>
      </c>
      <c r="AT161" s="171" t="s">
        <v>128</v>
      </c>
      <c r="AU161" s="171" t="s">
        <v>81</v>
      </c>
      <c r="AY161" s="3" t="s">
        <v>125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79</v>
      </c>
      <c r="BK161" s="172" t="n">
        <f aca="false">ROUND(I161*H161,2)</f>
        <v>0</v>
      </c>
      <c r="BL161" s="3" t="s">
        <v>133</v>
      </c>
      <c r="BM161" s="171" t="s">
        <v>199</v>
      </c>
    </row>
    <row r="162" s="173" customFormat="true" ht="12.8" hidden="false" customHeight="false" outlineLevel="0" collapsed="false">
      <c r="B162" s="174"/>
      <c r="D162" s="175" t="s">
        <v>138</v>
      </c>
      <c r="E162" s="176"/>
      <c r="F162" s="177" t="s">
        <v>200</v>
      </c>
      <c r="H162" s="178" t="n">
        <v>4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138</v>
      </c>
      <c r="AU162" s="176" t="s">
        <v>81</v>
      </c>
      <c r="AV162" s="173" t="s">
        <v>81</v>
      </c>
      <c r="AW162" s="173" t="s">
        <v>31</v>
      </c>
      <c r="AX162" s="173" t="s">
        <v>79</v>
      </c>
      <c r="AY162" s="176" t="s">
        <v>125</v>
      </c>
    </row>
    <row r="163" s="27" customFormat="true" ht="16.5" hidden="false" customHeight="true" outlineLevel="0" collapsed="false">
      <c r="A163" s="22"/>
      <c r="B163" s="159"/>
      <c r="C163" s="160" t="s">
        <v>165</v>
      </c>
      <c r="D163" s="160" t="s">
        <v>128</v>
      </c>
      <c r="E163" s="161" t="s">
        <v>201</v>
      </c>
      <c r="F163" s="162" t="s">
        <v>202</v>
      </c>
      <c r="G163" s="163" t="s">
        <v>189</v>
      </c>
      <c r="H163" s="164" t="n">
        <v>1</v>
      </c>
      <c r="I163" s="165"/>
      <c r="J163" s="166" t="n">
        <f aca="false">ROUND(I163*H163,2)</f>
        <v>0</v>
      </c>
      <c r="K163" s="162"/>
      <c r="L163" s="23"/>
      <c r="M163" s="167"/>
      <c r="N163" s="168" t="s">
        <v>39</v>
      </c>
      <c r="O163" s="60"/>
      <c r="P163" s="169" t="n">
        <f aca="false">O163*H163</f>
        <v>0</v>
      </c>
      <c r="Q163" s="169" t="n">
        <v>0</v>
      </c>
      <c r="R163" s="169" t="n">
        <f aca="false">Q163*H163</f>
        <v>0</v>
      </c>
      <c r="S163" s="169" t="n">
        <v>0</v>
      </c>
      <c r="T163" s="170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133</v>
      </c>
      <c r="AT163" s="171" t="s">
        <v>128</v>
      </c>
      <c r="AU163" s="171" t="s">
        <v>81</v>
      </c>
      <c r="AY163" s="3" t="s">
        <v>125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79</v>
      </c>
      <c r="BK163" s="172" t="n">
        <f aca="false">ROUND(I163*H163,2)</f>
        <v>0</v>
      </c>
      <c r="BL163" s="3" t="s">
        <v>133</v>
      </c>
      <c r="BM163" s="171" t="s">
        <v>203</v>
      </c>
    </row>
    <row r="164" s="173" customFormat="true" ht="12.8" hidden="false" customHeight="false" outlineLevel="0" collapsed="false">
      <c r="B164" s="174"/>
      <c r="D164" s="175" t="s">
        <v>138</v>
      </c>
      <c r="E164" s="176"/>
      <c r="F164" s="177" t="s">
        <v>79</v>
      </c>
      <c r="H164" s="178" t="n">
        <v>1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138</v>
      </c>
      <c r="AU164" s="176" t="s">
        <v>81</v>
      </c>
      <c r="AV164" s="173" t="s">
        <v>81</v>
      </c>
      <c r="AW164" s="173" t="s">
        <v>31</v>
      </c>
      <c r="AX164" s="173" t="s">
        <v>79</v>
      </c>
      <c r="AY164" s="176" t="s">
        <v>125</v>
      </c>
    </row>
    <row r="165" s="27" customFormat="true" ht="24.15" hidden="false" customHeight="true" outlineLevel="0" collapsed="false">
      <c r="A165" s="22"/>
      <c r="B165" s="159"/>
      <c r="C165" s="160" t="s">
        <v>204</v>
      </c>
      <c r="D165" s="160" t="s">
        <v>128</v>
      </c>
      <c r="E165" s="161" t="s">
        <v>205</v>
      </c>
      <c r="F165" s="162" t="s">
        <v>206</v>
      </c>
      <c r="G165" s="163" t="s">
        <v>189</v>
      </c>
      <c r="H165" s="164" t="n">
        <v>1</v>
      </c>
      <c r="I165" s="165"/>
      <c r="J165" s="166" t="n">
        <f aca="false">ROUND(I165*H165,2)</f>
        <v>0</v>
      </c>
      <c r="K165" s="162"/>
      <c r="L165" s="23"/>
      <c r="M165" s="167"/>
      <c r="N165" s="168" t="s">
        <v>39</v>
      </c>
      <c r="O165" s="60"/>
      <c r="P165" s="169" t="n">
        <f aca="false">O165*H165</f>
        <v>0</v>
      </c>
      <c r="Q165" s="169" t="n">
        <v>0</v>
      </c>
      <c r="R165" s="169" t="n">
        <f aca="false">Q165*H165</f>
        <v>0</v>
      </c>
      <c r="S165" s="169" t="n">
        <v>0</v>
      </c>
      <c r="T165" s="170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133</v>
      </c>
      <c r="AT165" s="171" t="s">
        <v>128</v>
      </c>
      <c r="AU165" s="171" t="s">
        <v>81</v>
      </c>
      <c r="AY165" s="3" t="s">
        <v>125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79</v>
      </c>
      <c r="BK165" s="172" t="n">
        <f aca="false">ROUND(I165*H165,2)</f>
        <v>0</v>
      </c>
      <c r="BL165" s="3" t="s">
        <v>133</v>
      </c>
      <c r="BM165" s="171" t="s">
        <v>207</v>
      </c>
    </row>
    <row r="166" s="173" customFormat="true" ht="12.8" hidden="false" customHeight="false" outlineLevel="0" collapsed="false">
      <c r="B166" s="174"/>
      <c r="D166" s="175" t="s">
        <v>138</v>
      </c>
      <c r="E166" s="176"/>
      <c r="F166" s="177" t="s">
        <v>79</v>
      </c>
      <c r="H166" s="178" t="n">
        <v>1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138</v>
      </c>
      <c r="AU166" s="176" t="s">
        <v>81</v>
      </c>
      <c r="AV166" s="173" t="s">
        <v>81</v>
      </c>
      <c r="AW166" s="173" t="s">
        <v>31</v>
      </c>
      <c r="AX166" s="173" t="s">
        <v>79</v>
      </c>
      <c r="AY166" s="176" t="s">
        <v>125</v>
      </c>
    </row>
    <row r="167" s="27" customFormat="true" ht="16.5" hidden="false" customHeight="true" outlineLevel="0" collapsed="false">
      <c r="A167" s="22"/>
      <c r="B167" s="159"/>
      <c r="C167" s="160" t="s">
        <v>208</v>
      </c>
      <c r="D167" s="160" t="s">
        <v>128</v>
      </c>
      <c r="E167" s="161" t="s">
        <v>209</v>
      </c>
      <c r="F167" s="162" t="s">
        <v>210</v>
      </c>
      <c r="G167" s="163" t="s">
        <v>189</v>
      </c>
      <c r="H167" s="164" t="n">
        <v>1</v>
      </c>
      <c r="I167" s="165"/>
      <c r="J167" s="166" t="n">
        <f aca="false">ROUND(I167*H167,2)</f>
        <v>0</v>
      </c>
      <c r="K167" s="162"/>
      <c r="L167" s="23"/>
      <c r="M167" s="167"/>
      <c r="N167" s="168" t="s">
        <v>39</v>
      </c>
      <c r="O167" s="60"/>
      <c r="P167" s="169" t="n">
        <f aca="false">O167*H167</f>
        <v>0</v>
      </c>
      <c r="Q167" s="169" t="n">
        <v>0</v>
      </c>
      <c r="R167" s="169" t="n">
        <f aca="false">Q167*H167</f>
        <v>0</v>
      </c>
      <c r="S167" s="169" t="n">
        <v>0</v>
      </c>
      <c r="T167" s="170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1" t="s">
        <v>133</v>
      </c>
      <c r="AT167" s="171" t="s">
        <v>128</v>
      </c>
      <c r="AU167" s="171" t="s">
        <v>81</v>
      </c>
      <c r="AY167" s="3" t="s">
        <v>125</v>
      </c>
      <c r="BE167" s="172" t="n">
        <f aca="false">IF(N167="základní",J167,0)</f>
        <v>0</v>
      </c>
      <c r="BF167" s="172" t="n">
        <f aca="false">IF(N167="snížená",J167,0)</f>
        <v>0</v>
      </c>
      <c r="BG167" s="172" t="n">
        <f aca="false">IF(N167="zákl. přenesená",J167,0)</f>
        <v>0</v>
      </c>
      <c r="BH167" s="172" t="n">
        <f aca="false">IF(N167="sníž. přenesená",J167,0)</f>
        <v>0</v>
      </c>
      <c r="BI167" s="172" t="n">
        <f aca="false">IF(N167="nulová",J167,0)</f>
        <v>0</v>
      </c>
      <c r="BJ167" s="3" t="s">
        <v>79</v>
      </c>
      <c r="BK167" s="172" t="n">
        <f aca="false">ROUND(I167*H167,2)</f>
        <v>0</v>
      </c>
      <c r="BL167" s="3" t="s">
        <v>133</v>
      </c>
      <c r="BM167" s="171" t="s">
        <v>211</v>
      </c>
    </row>
    <row r="168" s="173" customFormat="true" ht="12.8" hidden="false" customHeight="false" outlineLevel="0" collapsed="false">
      <c r="B168" s="174"/>
      <c r="D168" s="175" t="s">
        <v>138</v>
      </c>
      <c r="E168" s="176"/>
      <c r="F168" s="177" t="s">
        <v>79</v>
      </c>
      <c r="H168" s="178" t="n">
        <v>1</v>
      </c>
      <c r="I168" s="179"/>
      <c r="L168" s="174"/>
      <c r="M168" s="180"/>
      <c r="N168" s="181"/>
      <c r="O168" s="181"/>
      <c r="P168" s="181"/>
      <c r="Q168" s="181"/>
      <c r="R168" s="181"/>
      <c r="S168" s="181"/>
      <c r="T168" s="182"/>
      <c r="AT168" s="176" t="s">
        <v>138</v>
      </c>
      <c r="AU168" s="176" t="s">
        <v>81</v>
      </c>
      <c r="AV168" s="173" t="s">
        <v>81</v>
      </c>
      <c r="AW168" s="173" t="s">
        <v>31</v>
      </c>
      <c r="AX168" s="173" t="s">
        <v>79</v>
      </c>
      <c r="AY168" s="176" t="s">
        <v>125</v>
      </c>
    </row>
    <row r="169" s="27" customFormat="true" ht="16.5" hidden="false" customHeight="true" outlineLevel="0" collapsed="false">
      <c r="A169" s="22"/>
      <c r="B169" s="159"/>
      <c r="C169" s="160" t="s">
        <v>212</v>
      </c>
      <c r="D169" s="160" t="s">
        <v>128</v>
      </c>
      <c r="E169" s="161" t="s">
        <v>213</v>
      </c>
      <c r="F169" s="162" t="s">
        <v>214</v>
      </c>
      <c r="G169" s="163" t="s">
        <v>215</v>
      </c>
      <c r="H169" s="164" t="n">
        <v>1</v>
      </c>
      <c r="I169" s="165"/>
      <c r="J169" s="166" t="n">
        <f aca="false">ROUND(I169*H169,2)</f>
        <v>0</v>
      </c>
      <c r="K169" s="162"/>
      <c r="L169" s="23"/>
      <c r="M169" s="167"/>
      <c r="N169" s="168" t="s">
        <v>39</v>
      </c>
      <c r="O169" s="60"/>
      <c r="P169" s="169" t="n">
        <f aca="false">O169*H169</f>
        <v>0</v>
      </c>
      <c r="Q169" s="169" t="n">
        <v>0</v>
      </c>
      <c r="R169" s="169" t="n">
        <f aca="false">Q169*H169</f>
        <v>0</v>
      </c>
      <c r="S169" s="169" t="n">
        <v>0.08</v>
      </c>
      <c r="T169" s="170" t="n">
        <f aca="false">S169*H169</f>
        <v>0.08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133</v>
      </c>
      <c r="AT169" s="171" t="s">
        <v>128</v>
      </c>
      <c r="AU169" s="171" t="s">
        <v>81</v>
      </c>
      <c r="AY169" s="3" t="s">
        <v>125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79</v>
      </c>
      <c r="BK169" s="172" t="n">
        <f aca="false">ROUND(I169*H169,2)</f>
        <v>0</v>
      </c>
      <c r="BL169" s="3" t="s">
        <v>133</v>
      </c>
      <c r="BM169" s="171" t="s">
        <v>216</v>
      </c>
    </row>
    <row r="170" s="173" customFormat="true" ht="12.8" hidden="false" customHeight="false" outlineLevel="0" collapsed="false">
      <c r="B170" s="174"/>
      <c r="D170" s="175" t="s">
        <v>138</v>
      </c>
      <c r="E170" s="176"/>
      <c r="F170" s="177" t="s">
        <v>79</v>
      </c>
      <c r="H170" s="178" t="n">
        <v>1</v>
      </c>
      <c r="I170" s="179"/>
      <c r="L170" s="174"/>
      <c r="M170" s="180"/>
      <c r="N170" s="181"/>
      <c r="O170" s="181"/>
      <c r="P170" s="181"/>
      <c r="Q170" s="181"/>
      <c r="R170" s="181"/>
      <c r="S170" s="181"/>
      <c r="T170" s="182"/>
      <c r="AT170" s="176" t="s">
        <v>138</v>
      </c>
      <c r="AU170" s="176" t="s">
        <v>81</v>
      </c>
      <c r="AV170" s="173" t="s">
        <v>81</v>
      </c>
      <c r="AW170" s="173" t="s">
        <v>31</v>
      </c>
      <c r="AX170" s="173" t="s">
        <v>79</v>
      </c>
      <c r="AY170" s="176" t="s">
        <v>125</v>
      </c>
    </row>
    <row r="171" s="27" customFormat="true" ht="16.5" hidden="false" customHeight="true" outlineLevel="0" collapsed="false">
      <c r="A171" s="22"/>
      <c r="B171" s="159"/>
      <c r="C171" s="160" t="s">
        <v>217</v>
      </c>
      <c r="D171" s="160" t="s">
        <v>128</v>
      </c>
      <c r="E171" s="161" t="s">
        <v>218</v>
      </c>
      <c r="F171" s="162" t="s">
        <v>219</v>
      </c>
      <c r="G171" s="163" t="s">
        <v>189</v>
      </c>
      <c r="H171" s="164" t="n">
        <v>2</v>
      </c>
      <c r="I171" s="165"/>
      <c r="J171" s="166" t="n">
        <f aca="false">ROUND(I171*H171,2)</f>
        <v>0</v>
      </c>
      <c r="K171" s="162"/>
      <c r="L171" s="23"/>
      <c r="M171" s="167"/>
      <c r="N171" s="168" t="s">
        <v>39</v>
      </c>
      <c r="O171" s="60"/>
      <c r="P171" s="169" t="n">
        <f aca="false">O171*H171</f>
        <v>0</v>
      </c>
      <c r="Q171" s="169" t="n">
        <v>0</v>
      </c>
      <c r="R171" s="169" t="n">
        <f aca="false">Q171*H171</f>
        <v>0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133</v>
      </c>
      <c r="AT171" s="171" t="s">
        <v>128</v>
      </c>
      <c r="AU171" s="171" t="s">
        <v>81</v>
      </c>
      <c r="AY171" s="3" t="s">
        <v>125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79</v>
      </c>
      <c r="BK171" s="172" t="n">
        <f aca="false">ROUND(I171*H171,2)</f>
        <v>0</v>
      </c>
      <c r="BL171" s="3" t="s">
        <v>133</v>
      </c>
      <c r="BM171" s="171" t="s">
        <v>220</v>
      </c>
    </row>
    <row r="172" s="173" customFormat="true" ht="12.8" hidden="false" customHeight="false" outlineLevel="0" collapsed="false">
      <c r="B172" s="174"/>
      <c r="D172" s="175" t="s">
        <v>138</v>
      </c>
      <c r="E172" s="176"/>
      <c r="F172" s="177" t="s">
        <v>221</v>
      </c>
      <c r="H172" s="178" t="n">
        <v>2</v>
      </c>
      <c r="I172" s="179"/>
      <c r="L172" s="174"/>
      <c r="M172" s="180"/>
      <c r="N172" s="181"/>
      <c r="O172" s="181"/>
      <c r="P172" s="181"/>
      <c r="Q172" s="181"/>
      <c r="R172" s="181"/>
      <c r="S172" s="181"/>
      <c r="T172" s="182"/>
      <c r="AT172" s="176" t="s">
        <v>138</v>
      </c>
      <c r="AU172" s="176" t="s">
        <v>81</v>
      </c>
      <c r="AV172" s="173" t="s">
        <v>81</v>
      </c>
      <c r="AW172" s="173" t="s">
        <v>31</v>
      </c>
      <c r="AX172" s="173" t="s">
        <v>79</v>
      </c>
      <c r="AY172" s="176" t="s">
        <v>125</v>
      </c>
    </row>
    <row r="173" s="27" customFormat="true" ht="24.15" hidden="false" customHeight="true" outlineLevel="0" collapsed="false">
      <c r="A173" s="22"/>
      <c r="B173" s="159"/>
      <c r="C173" s="160" t="s">
        <v>6</v>
      </c>
      <c r="D173" s="160" t="s">
        <v>128</v>
      </c>
      <c r="E173" s="161" t="s">
        <v>222</v>
      </c>
      <c r="F173" s="162" t="s">
        <v>223</v>
      </c>
      <c r="G173" s="163" t="s">
        <v>215</v>
      </c>
      <c r="H173" s="164" t="n">
        <v>1</v>
      </c>
      <c r="I173" s="165"/>
      <c r="J173" s="166" t="n">
        <f aca="false">ROUND(I173*H173,2)</f>
        <v>0</v>
      </c>
      <c r="K173" s="162"/>
      <c r="L173" s="23"/>
      <c r="M173" s="167"/>
      <c r="N173" s="168" t="s">
        <v>39</v>
      </c>
      <c r="O173" s="60"/>
      <c r="P173" s="169" t="n">
        <f aca="false">O173*H173</f>
        <v>0</v>
      </c>
      <c r="Q173" s="169" t="n">
        <v>0</v>
      </c>
      <c r="R173" s="169" t="n">
        <f aca="false">Q173*H173</f>
        <v>0</v>
      </c>
      <c r="S173" s="169" t="n">
        <v>0</v>
      </c>
      <c r="T173" s="170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133</v>
      </c>
      <c r="AT173" s="171" t="s">
        <v>128</v>
      </c>
      <c r="AU173" s="171" t="s">
        <v>81</v>
      </c>
      <c r="AY173" s="3" t="s">
        <v>125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79</v>
      </c>
      <c r="BK173" s="172" t="n">
        <f aca="false">ROUND(I173*H173,2)</f>
        <v>0</v>
      </c>
      <c r="BL173" s="3" t="s">
        <v>133</v>
      </c>
      <c r="BM173" s="171" t="s">
        <v>224</v>
      </c>
    </row>
    <row r="174" s="173" customFormat="true" ht="12.8" hidden="false" customHeight="false" outlineLevel="0" collapsed="false">
      <c r="B174" s="174"/>
      <c r="D174" s="175" t="s">
        <v>138</v>
      </c>
      <c r="E174" s="176"/>
      <c r="F174" s="177" t="s">
        <v>79</v>
      </c>
      <c r="H174" s="178" t="n">
        <v>1</v>
      </c>
      <c r="I174" s="179"/>
      <c r="L174" s="174"/>
      <c r="M174" s="180"/>
      <c r="N174" s="181"/>
      <c r="O174" s="181"/>
      <c r="P174" s="181"/>
      <c r="Q174" s="181"/>
      <c r="R174" s="181"/>
      <c r="S174" s="181"/>
      <c r="T174" s="182"/>
      <c r="AT174" s="176" t="s">
        <v>138</v>
      </c>
      <c r="AU174" s="176" t="s">
        <v>81</v>
      </c>
      <c r="AV174" s="173" t="s">
        <v>81</v>
      </c>
      <c r="AW174" s="173" t="s">
        <v>31</v>
      </c>
      <c r="AX174" s="173" t="s">
        <v>79</v>
      </c>
      <c r="AY174" s="176" t="s">
        <v>125</v>
      </c>
    </row>
    <row r="175" s="27" customFormat="true" ht="24.15" hidden="false" customHeight="true" outlineLevel="0" collapsed="false">
      <c r="A175" s="22"/>
      <c r="B175" s="159"/>
      <c r="C175" s="160" t="s">
        <v>225</v>
      </c>
      <c r="D175" s="160" t="s">
        <v>128</v>
      </c>
      <c r="E175" s="161" t="s">
        <v>226</v>
      </c>
      <c r="F175" s="162" t="s">
        <v>227</v>
      </c>
      <c r="G175" s="163" t="s">
        <v>198</v>
      </c>
      <c r="H175" s="164" t="n">
        <v>15</v>
      </c>
      <c r="I175" s="165"/>
      <c r="J175" s="166" t="n">
        <f aca="false">ROUND(I175*H175,2)</f>
        <v>0</v>
      </c>
      <c r="K175" s="162" t="s">
        <v>132</v>
      </c>
      <c r="L175" s="23"/>
      <c r="M175" s="167"/>
      <c r="N175" s="168" t="s">
        <v>39</v>
      </c>
      <c r="O175" s="60"/>
      <c r="P175" s="169" t="n">
        <f aca="false">O175*H175</f>
        <v>0</v>
      </c>
      <c r="Q175" s="169" t="n">
        <v>0</v>
      </c>
      <c r="R175" s="169" t="n">
        <f aca="false">Q175*H175</f>
        <v>0</v>
      </c>
      <c r="S175" s="169" t="n">
        <v>0.002</v>
      </c>
      <c r="T175" s="170" t="n">
        <f aca="false">S175*H175</f>
        <v>0.03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133</v>
      </c>
      <c r="AT175" s="171" t="s">
        <v>128</v>
      </c>
      <c r="AU175" s="171" t="s">
        <v>81</v>
      </c>
      <c r="AY175" s="3" t="s">
        <v>125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79</v>
      </c>
      <c r="BK175" s="172" t="n">
        <f aca="false">ROUND(I175*H175,2)</f>
        <v>0</v>
      </c>
      <c r="BL175" s="3" t="s">
        <v>133</v>
      </c>
      <c r="BM175" s="171" t="s">
        <v>228</v>
      </c>
    </row>
    <row r="176" s="27" customFormat="true" ht="24.15" hidden="false" customHeight="true" outlineLevel="0" collapsed="false">
      <c r="A176" s="22"/>
      <c r="B176" s="159"/>
      <c r="C176" s="160" t="s">
        <v>229</v>
      </c>
      <c r="D176" s="160" t="s">
        <v>128</v>
      </c>
      <c r="E176" s="161" t="s">
        <v>230</v>
      </c>
      <c r="F176" s="162" t="s">
        <v>231</v>
      </c>
      <c r="G176" s="163" t="s">
        <v>198</v>
      </c>
      <c r="H176" s="164" t="n">
        <v>3.5</v>
      </c>
      <c r="I176" s="165"/>
      <c r="J176" s="166" t="n">
        <f aca="false">ROUND(I176*H176,2)</f>
        <v>0</v>
      </c>
      <c r="K176" s="162" t="s">
        <v>132</v>
      </c>
      <c r="L176" s="23"/>
      <c r="M176" s="167"/>
      <c r="N176" s="168" t="s">
        <v>39</v>
      </c>
      <c r="O176" s="60"/>
      <c r="P176" s="169" t="n">
        <f aca="false">O176*H176</f>
        <v>0</v>
      </c>
      <c r="Q176" s="169" t="n">
        <v>0</v>
      </c>
      <c r="R176" s="169" t="n">
        <f aca="false">Q176*H176</f>
        <v>0</v>
      </c>
      <c r="S176" s="169" t="n">
        <v>0.013</v>
      </c>
      <c r="T176" s="170" t="n">
        <f aca="false">S176*H176</f>
        <v>0.0455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133</v>
      </c>
      <c r="AT176" s="171" t="s">
        <v>128</v>
      </c>
      <c r="AU176" s="171" t="s">
        <v>81</v>
      </c>
      <c r="AY176" s="3" t="s">
        <v>125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79</v>
      </c>
      <c r="BK176" s="172" t="n">
        <f aca="false">ROUND(I176*H176,2)</f>
        <v>0</v>
      </c>
      <c r="BL176" s="3" t="s">
        <v>133</v>
      </c>
      <c r="BM176" s="171" t="s">
        <v>232</v>
      </c>
    </row>
    <row r="177" s="27" customFormat="true" ht="24.15" hidden="false" customHeight="true" outlineLevel="0" collapsed="false">
      <c r="A177" s="22"/>
      <c r="B177" s="159"/>
      <c r="C177" s="160" t="s">
        <v>233</v>
      </c>
      <c r="D177" s="160" t="s">
        <v>128</v>
      </c>
      <c r="E177" s="161" t="s">
        <v>234</v>
      </c>
      <c r="F177" s="162" t="s">
        <v>235</v>
      </c>
      <c r="G177" s="163" t="s">
        <v>198</v>
      </c>
      <c r="H177" s="164" t="n">
        <v>3.5</v>
      </c>
      <c r="I177" s="165"/>
      <c r="J177" s="166" t="n">
        <f aca="false">ROUND(I177*H177,2)</f>
        <v>0</v>
      </c>
      <c r="K177" s="162" t="s">
        <v>132</v>
      </c>
      <c r="L177" s="23"/>
      <c r="M177" s="167"/>
      <c r="N177" s="168" t="s">
        <v>39</v>
      </c>
      <c r="O177" s="60"/>
      <c r="P177" s="169" t="n">
        <f aca="false">O177*H177</f>
        <v>0</v>
      </c>
      <c r="Q177" s="169" t="n">
        <v>0</v>
      </c>
      <c r="R177" s="169" t="n">
        <f aca="false">Q177*H177</f>
        <v>0</v>
      </c>
      <c r="S177" s="169" t="n">
        <v>0.04</v>
      </c>
      <c r="T177" s="170" t="n">
        <f aca="false">S177*H177</f>
        <v>0.14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133</v>
      </c>
      <c r="AT177" s="171" t="s">
        <v>128</v>
      </c>
      <c r="AU177" s="171" t="s">
        <v>81</v>
      </c>
      <c r="AY177" s="3" t="s">
        <v>125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79</v>
      </c>
      <c r="BK177" s="172" t="n">
        <f aca="false">ROUND(I177*H177,2)</f>
        <v>0</v>
      </c>
      <c r="BL177" s="3" t="s">
        <v>133</v>
      </c>
      <c r="BM177" s="171" t="s">
        <v>236</v>
      </c>
    </row>
    <row r="178" s="173" customFormat="true" ht="12.8" hidden="false" customHeight="false" outlineLevel="0" collapsed="false">
      <c r="B178" s="174"/>
      <c r="D178" s="175" t="s">
        <v>138</v>
      </c>
      <c r="E178" s="176"/>
      <c r="F178" s="177" t="s">
        <v>237</v>
      </c>
      <c r="H178" s="178" t="n">
        <v>3.5</v>
      </c>
      <c r="I178" s="179"/>
      <c r="L178" s="174"/>
      <c r="M178" s="180"/>
      <c r="N178" s="181"/>
      <c r="O178" s="181"/>
      <c r="P178" s="181"/>
      <c r="Q178" s="181"/>
      <c r="R178" s="181"/>
      <c r="S178" s="181"/>
      <c r="T178" s="182"/>
      <c r="AT178" s="176" t="s">
        <v>138</v>
      </c>
      <c r="AU178" s="176" t="s">
        <v>81</v>
      </c>
      <c r="AV178" s="173" t="s">
        <v>81</v>
      </c>
      <c r="AW178" s="173" t="s">
        <v>31</v>
      </c>
      <c r="AX178" s="173" t="s">
        <v>79</v>
      </c>
      <c r="AY178" s="176" t="s">
        <v>125</v>
      </c>
    </row>
    <row r="179" s="27" customFormat="true" ht="24.15" hidden="false" customHeight="true" outlineLevel="0" collapsed="false">
      <c r="A179" s="22"/>
      <c r="B179" s="159"/>
      <c r="C179" s="160" t="s">
        <v>238</v>
      </c>
      <c r="D179" s="160" t="s">
        <v>128</v>
      </c>
      <c r="E179" s="161" t="s">
        <v>239</v>
      </c>
      <c r="F179" s="162" t="s">
        <v>240</v>
      </c>
      <c r="G179" s="163" t="s">
        <v>198</v>
      </c>
      <c r="H179" s="164" t="n">
        <v>0.5</v>
      </c>
      <c r="I179" s="165"/>
      <c r="J179" s="166" t="n">
        <f aca="false">ROUND(I179*H179,2)</f>
        <v>0</v>
      </c>
      <c r="K179" s="162" t="s">
        <v>132</v>
      </c>
      <c r="L179" s="23"/>
      <c r="M179" s="167"/>
      <c r="N179" s="168" t="s">
        <v>39</v>
      </c>
      <c r="O179" s="60"/>
      <c r="P179" s="169" t="n">
        <f aca="false">O179*H179</f>
        <v>0</v>
      </c>
      <c r="Q179" s="169" t="n">
        <v>2E-005</v>
      </c>
      <c r="R179" s="169" t="n">
        <f aca="false">Q179*H179</f>
        <v>1E-005</v>
      </c>
      <c r="S179" s="169" t="n">
        <v>0.001</v>
      </c>
      <c r="T179" s="170" t="n">
        <f aca="false">S179*H179</f>
        <v>0.0005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133</v>
      </c>
      <c r="AT179" s="171" t="s">
        <v>128</v>
      </c>
      <c r="AU179" s="171" t="s">
        <v>81</v>
      </c>
      <c r="AY179" s="3" t="s">
        <v>125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79</v>
      </c>
      <c r="BK179" s="172" t="n">
        <f aca="false">ROUND(I179*H179,2)</f>
        <v>0</v>
      </c>
      <c r="BL179" s="3" t="s">
        <v>133</v>
      </c>
      <c r="BM179" s="171" t="s">
        <v>241</v>
      </c>
    </row>
    <row r="180" s="27" customFormat="true" ht="37.8" hidden="false" customHeight="true" outlineLevel="0" collapsed="false">
      <c r="A180" s="22"/>
      <c r="B180" s="159"/>
      <c r="C180" s="160" t="s">
        <v>242</v>
      </c>
      <c r="D180" s="160" t="s">
        <v>128</v>
      </c>
      <c r="E180" s="161" t="s">
        <v>243</v>
      </c>
      <c r="F180" s="162" t="s">
        <v>244</v>
      </c>
      <c r="G180" s="163" t="s">
        <v>131</v>
      </c>
      <c r="H180" s="164" t="n">
        <v>25.8</v>
      </c>
      <c r="I180" s="165"/>
      <c r="J180" s="166" t="n">
        <f aca="false">ROUND(I180*H180,2)</f>
        <v>0</v>
      </c>
      <c r="K180" s="162" t="s">
        <v>132</v>
      </c>
      <c r="L180" s="23"/>
      <c r="M180" s="167"/>
      <c r="N180" s="168" t="s">
        <v>39</v>
      </c>
      <c r="O180" s="60"/>
      <c r="P180" s="169" t="n">
        <f aca="false">O180*H180</f>
        <v>0</v>
      </c>
      <c r="Q180" s="169" t="n">
        <v>0</v>
      </c>
      <c r="R180" s="169" t="n">
        <f aca="false">Q180*H180</f>
        <v>0</v>
      </c>
      <c r="S180" s="169" t="n">
        <v>0.01</v>
      </c>
      <c r="T180" s="170" t="n">
        <f aca="false">S180*H180</f>
        <v>0.258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133</v>
      </c>
      <c r="AT180" s="171" t="s">
        <v>128</v>
      </c>
      <c r="AU180" s="171" t="s">
        <v>81</v>
      </c>
      <c r="AY180" s="3" t="s">
        <v>125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79</v>
      </c>
      <c r="BK180" s="172" t="n">
        <f aca="false">ROUND(I180*H180,2)</f>
        <v>0</v>
      </c>
      <c r="BL180" s="3" t="s">
        <v>133</v>
      </c>
      <c r="BM180" s="171" t="s">
        <v>245</v>
      </c>
    </row>
    <row r="181" s="173" customFormat="true" ht="12.8" hidden="false" customHeight="false" outlineLevel="0" collapsed="false">
      <c r="B181" s="174"/>
      <c r="D181" s="175" t="s">
        <v>138</v>
      </c>
      <c r="E181" s="176"/>
      <c r="F181" s="177" t="s">
        <v>246</v>
      </c>
      <c r="H181" s="178" t="n">
        <v>7</v>
      </c>
      <c r="I181" s="179"/>
      <c r="L181" s="174"/>
      <c r="M181" s="180"/>
      <c r="N181" s="181"/>
      <c r="O181" s="181"/>
      <c r="P181" s="181"/>
      <c r="Q181" s="181"/>
      <c r="R181" s="181"/>
      <c r="S181" s="181"/>
      <c r="T181" s="182"/>
      <c r="AT181" s="176" t="s">
        <v>138</v>
      </c>
      <c r="AU181" s="176" t="s">
        <v>81</v>
      </c>
      <c r="AV181" s="173" t="s">
        <v>81</v>
      </c>
      <c r="AW181" s="173" t="s">
        <v>31</v>
      </c>
      <c r="AX181" s="173" t="s">
        <v>74</v>
      </c>
      <c r="AY181" s="176" t="s">
        <v>125</v>
      </c>
    </row>
    <row r="182" s="173" customFormat="true" ht="12.8" hidden="false" customHeight="false" outlineLevel="0" collapsed="false">
      <c r="B182" s="174"/>
      <c r="D182" s="175" t="s">
        <v>138</v>
      </c>
      <c r="E182" s="176"/>
      <c r="F182" s="177" t="s">
        <v>247</v>
      </c>
      <c r="H182" s="178" t="n">
        <v>18.8</v>
      </c>
      <c r="I182" s="179"/>
      <c r="L182" s="174"/>
      <c r="M182" s="180"/>
      <c r="N182" s="181"/>
      <c r="O182" s="181"/>
      <c r="P182" s="181"/>
      <c r="Q182" s="181"/>
      <c r="R182" s="181"/>
      <c r="S182" s="181"/>
      <c r="T182" s="182"/>
      <c r="AT182" s="176" t="s">
        <v>138</v>
      </c>
      <c r="AU182" s="176" t="s">
        <v>81</v>
      </c>
      <c r="AV182" s="173" t="s">
        <v>81</v>
      </c>
      <c r="AW182" s="173" t="s">
        <v>31</v>
      </c>
      <c r="AX182" s="173" t="s">
        <v>74</v>
      </c>
      <c r="AY182" s="176" t="s">
        <v>125</v>
      </c>
    </row>
    <row r="183" s="183" customFormat="true" ht="12.8" hidden="false" customHeight="false" outlineLevel="0" collapsed="false">
      <c r="B183" s="184"/>
      <c r="D183" s="175" t="s">
        <v>138</v>
      </c>
      <c r="E183" s="185"/>
      <c r="F183" s="186" t="s">
        <v>248</v>
      </c>
      <c r="H183" s="187" t="n">
        <v>25.8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T183" s="185" t="s">
        <v>138</v>
      </c>
      <c r="AU183" s="185" t="s">
        <v>81</v>
      </c>
      <c r="AV183" s="183" t="s">
        <v>133</v>
      </c>
      <c r="AW183" s="183" t="s">
        <v>31</v>
      </c>
      <c r="AX183" s="183" t="s">
        <v>79</v>
      </c>
      <c r="AY183" s="185" t="s">
        <v>125</v>
      </c>
    </row>
    <row r="184" s="27" customFormat="true" ht="37.8" hidden="false" customHeight="true" outlineLevel="0" collapsed="false">
      <c r="A184" s="22"/>
      <c r="B184" s="159"/>
      <c r="C184" s="160" t="s">
        <v>249</v>
      </c>
      <c r="D184" s="160" t="s">
        <v>128</v>
      </c>
      <c r="E184" s="161" t="s">
        <v>250</v>
      </c>
      <c r="F184" s="162" t="s">
        <v>251</v>
      </c>
      <c r="G184" s="163" t="s">
        <v>131</v>
      </c>
      <c r="H184" s="164" t="n">
        <v>12.8</v>
      </c>
      <c r="I184" s="165"/>
      <c r="J184" s="166" t="n">
        <f aca="false">ROUND(I184*H184,2)</f>
        <v>0</v>
      </c>
      <c r="K184" s="162" t="s">
        <v>132</v>
      </c>
      <c r="L184" s="23"/>
      <c r="M184" s="167"/>
      <c r="N184" s="168" t="s">
        <v>39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0.046</v>
      </c>
      <c r="T184" s="170" t="n">
        <f aca="false">S184*H184</f>
        <v>0.5888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133</v>
      </c>
      <c r="AT184" s="171" t="s">
        <v>128</v>
      </c>
      <c r="AU184" s="171" t="s">
        <v>81</v>
      </c>
      <c r="AY184" s="3" t="s">
        <v>125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79</v>
      </c>
      <c r="BK184" s="172" t="n">
        <f aca="false">ROUND(I184*H184,2)</f>
        <v>0</v>
      </c>
      <c r="BL184" s="3" t="s">
        <v>133</v>
      </c>
      <c r="BM184" s="171" t="s">
        <v>252</v>
      </c>
    </row>
    <row r="185" s="27" customFormat="true" ht="24.15" hidden="false" customHeight="true" outlineLevel="0" collapsed="false">
      <c r="A185" s="22"/>
      <c r="B185" s="159"/>
      <c r="C185" s="160" t="s">
        <v>253</v>
      </c>
      <c r="D185" s="160" t="s">
        <v>128</v>
      </c>
      <c r="E185" s="161" t="s">
        <v>254</v>
      </c>
      <c r="F185" s="162" t="s">
        <v>255</v>
      </c>
      <c r="G185" s="163" t="s">
        <v>131</v>
      </c>
      <c r="H185" s="164" t="n">
        <v>12.8</v>
      </c>
      <c r="I185" s="165"/>
      <c r="J185" s="166" t="n">
        <f aca="false">ROUND(I185*H185,2)</f>
        <v>0</v>
      </c>
      <c r="K185" s="162" t="s">
        <v>132</v>
      </c>
      <c r="L185" s="23"/>
      <c r="M185" s="167"/>
      <c r="N185" s="168" t="s">
        <v>39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0.068</v>
      </c>
      <c r="T185" s="170" t="n">
        <f aca="false">S185*H185</f>
        <v>0.8704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133</v>
      </c>
      <c r="AT185" s="171" t="s">
        <v>128</v>
      </c>
      <c r="AU185" s="171" t="s">
        <v>81</v>
      </c>
      <c r="AY185" s="3" t="s">
        <v>125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79</v>
      </c>
      <c r="BK185" s="172" t="n">
        <f aca="false">ROUND(I185*H185,2)</f>
        <v>0</v>
      </c>
      <c r="BL185" s="3" t="s">
        <v>133</v>
      </c>
      <c r="BM185" s="171" t="s">
        <v>256</v>
      </c>
    </row>
    <row r="186" s="173" customFormat="true" ht="12.8" hidden="false" customHeight="false" outlineLevel="0" collapsed="false">
      <c r="B186" s="174"/>
      <c r="D186" s="175" t="s">
        <v>138</v>
      </c>
      <c r="E186" s="176"/>
      <c r="F186" s="177" t="s">
        <v>147</v>
      </c>
      <c r="H186" s="178" t="n">
        <v>12.8</v>
      </c>
      <c r="I186" s="179"/>
      <c r="L186" s="174"/>
      <c r="M186" s="180"/>
      <c r="N186" s="181"/>
      <c r="O186" s="181"/>
      <c r="P186" s="181"/>
      <c r="Q186" s="181"/>
      <c r="R186" s="181"/>
      <c r="S186" s="181"/>
      <c r="T186" s="182"/>
      <c r="AT186" s="176" t="s">
        <v>138</v>
      </c>
      <c r="AU186" s="176" t="s">
        <v>81</v>
      </c>
      <c r="AV186" s="173" t="s">
        <v>81</v>
      </c>
      <c r="AW186" s="173" t="s">
        <v>31</v>
      </c>
      <c r="AX186" s="173" t="s">
        <v>79</v>
      </c>
      <c r="AY186" s="176" t="s">
        <v>125</v>
      </c>
    </row>
    <row r="187" s="145" customFormat="true" ht="22.8" hidden="false" customHeight="true" outlineLevel="0" collapsed="false">
      <c r="B187" s="146"/>
      <c r="D187" s="147" t="s">
        <v>73</v>
      </c>
      <c r="E187" s="157" t="s">
        <v>257</v>
      </c>
      <c r="F187" s="157" t="s">
        <v>258</v>
      </c>
      <c r="I187" s="149"/>
      <c r="J187" s="158" t="n">
        <f aca="false">BK187</f>
        <v>0</v>
      </c>
      <c r="L187" s="146"/>
      <c r="M187" s="151"/>
      <c r="N187" s="152"/>
      <c r="O187" s="152"/>
      <c r="P187" s="153" t="n">
        <f aca="false">SUM(P188:P192)</f>
        <v>0</v>
      </c>
      <c r="Q187" s="152"/>
      <c r="R187" s="153" t="n">
        <f aca="false">SUM(R188:R192)</f>
        <v>0</v>
      </c>
      <c r="S187" s="152"/>
      <c r="T187" s="154" t="n">
        <f aca="false">SUM(T188:T192)</f>
        <v>0</v>
      </c>
      <c r="AR187" s="147" t="s">
        <v>79</v>
      </c>
      <c r="AT187" s="155" t="s">
        <v>73</v>
      </c>
      <c r="AU187" s="155" t="s">
        <v>79</v>
      </c>
      <c r="AY187" s="147" t="s">
        <v>125</v>
      </c>
      <c r="BK187" s="156" t="n">
        <f aca="false">SUM(BK188:BK192)</f>
        <v>0</v>
      </c>
    </row>
    <row r="188" s="27" customFormat="true" ht="24.15" hidden="false" customHeight="true" outlineLevel="0" collapsed="false">
      <c r="A188" s="22"/>
      <c r="B188" s="159"/>
      <c r="C188" s="160" t="s">
        <v>259</v>
      </c>
      <c r="D188" s="160" t="s">
        <v>128</v>
      </c>
      <c r="E188" s="161" t="s">
        <v>260</v>
      </c>
      <c r="F188" s="162" t="s">
        <v>261</v>
      </c>
      <c r="G188" s="163" t="s">
        <v>262</v>
      </c>
      <c r="H188" s="164" t="n">
        <v>3.265</v>
      </c>
      <c r="I188" s="165"/>
      <c r="J188" s="166" t="n">
        <f aca="false">ROUND(I188*H188,2)</f>
        <v>0</v>
      </c>
      <c r="K188" s="162" t="s">
        <v>132</v>
      </c>
      <c r="L188" s="23"/>
      <c r="M188" s="167"/>
      <c r="N188" s="168" t="s">
        <v>39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133</v>
      </c>
      <c r="AT188" s="171" t="s">
        <v>128</v>
      </c>
      <c r="AU188" s="171" t="s">
        <v>81</v>
      </c>
      <c r="AY188" s="3" t="s">
        <v>125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79</v>
      </c>
      <c r="BK188" s="172" t="n">
        <f aca="false">ROUND(I188*H188,2)</f>
        <v>0</v>
      </c>
      <c r="BL188" s="3" t="s">
        <v>133</v>
      </c>
      <c r="BM188" s="171" t="s">
        <v>263</v>
      </c>
    </row>
    <row r="189" s="27" customFormat="true" ht="24.15" hidden="false" customHeight="true" outlineLevel="0" collapsed="false">
      <c r="A189" s="22"/>
      <c r="B189" s="159"/>
      <c r="C189" s="160" t="s">
        <v>264</v>
      </c>
      <c r="D189" s="160" t="s">
        <v>128</v>
      </c>
      <c r="E189" s="161" t="s">
        <v>265</v>
      </c>
      <c r="F189" s="162" t="s">
        <v>266</v>
      </c>
      <c r="G189" s="163" t="s">
        <v>262</v>
      </c>
      <c r="H189" s="164" t="n">
        <v>3.265</v>
      </c>
      <c r="I189" s="165"/>
      <c r="J189" s="166" t="n">
        <f aca="false">ROUND(I189*H189,2)</f>
        <v>0</v>
      </c>
      <c r="K189" s="162" t="s">
        <v>132</v>
      </c>
      <c r="L189" s="23"/>
      <c r="M189" s="167"/>
      <c r="N189" s="168" t="s">
        <v>39</v>
      </c>
      <c r="O189" s="60"/>
      <c r="P189" s="169" t="n">
        <f aca="false">O189*H189</f>
        <v>0</v>
      </c>
      <c r="Q189" s="169" t="n">
        <v>0</v>
      </c>
      <c r="R189" s="169" t="n">
        <f aca="false">Q189*H189</f>
        <v>0</v>
      </c>
      <c r="S189" s="169" t="n">
        <v>0</v>
      </c>
      <c r="T189" s="170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1" t="s">
        <v>133</v>
      </c>
      <c r="AT189" s="171" t="s">
        <v>128</v>
      </c>
      <c r="AU189" s="171" t="s">
        <v>81</v>
      </c>
      <c r="AY189" s="3" t="s">
        <v>125</v>
      </c>
      <c r="BE189" s="172" t="n">
        <f aca="false">IF(N189="základní",J189,0)</f>
        <v>0</v>
      </c>
      <c r="BF189" s="172" t="n">
        <f aca="false">IF(N189="snížená",J189,0)</f>
        <v>0</v>
      </c>
      <c r="BG189" s="172" t="n">
        <f aca="false">IF(N189="zákl. přenesená",J189,0)</f>
        <v>0</v>
      </c>
      <c r="BH189" s="172" t="n">
        <f aca="false">IF(N189="sníž. přenesená",J189,0)</f>
        <v>0</v>
      </c>
      <c r="BI189" s="172" t="n">
        <f aca="false">IF(N189="nulová",J189,0)</f>
        <v>0</v>
      </c>
      <c r="BJ189" s="3" t="s">
        <v>79</v>
      </c>
      <c r="BK189" s="172" t="n">
        <f aca="false">ROUND(I189*H189,2)</f>
        <v>0</v>
      </c>
      <c r="BL189" s="3" t="s">
        <v>133</v>
      </c>
      <c r="BM189" s="171" t="s">
        <v>267</v>
      </c>
    </row>
    <row r="190" s="27" customFormat="true" ht="33" hidden="false" customHeight="true" outlineLevel="0" collapsed="false">
      <c r="A190" s="22"/>
      <c r="B190" s="159"/>
      <c r="C190" s="160" t="s">
        <v>268</v>
      </c>
      <c r="D190" s="160" t="s">
        <v>128</v>
      </c>
      <c r="E190" s="161" t="s">
        <v>269</v>
      </c>
      <c r="F190" s="162" t="s">
        <v>270</v>
      </c>
      <c r="G190" s="163" t="s">
        <v>262</v>
      </c>
      <c r="H190" s="164" t="n">
        <v>78.36</v>
      </c>
      <c r="I190" s="165"/>
      <c r="J190" s="166" t="n">
        <f aca="false">ROUND(I190*H190,2)</f>
        <v>0</v>
      </c>
      <c r="K190" s="162" t="s">
        <v>132</v>
      </c>
      <c r="L190" s="23"/>
      <c r="M190" s="167"/>
      <c r="N190" s="168" t="s">
        <v>39</v>
      </c>
      <c r="O190" s="60"/>
      <c r="P190" s="169" t="n">
        <f aca="false">O190*H190</f>
        <v>0</v>
      </c>
      <c r="Q190" s="169" t="n">
        <v>0</v>
      </c>
      <c r="R190" s="169" t="n">
        <f aca="false">Q190*H190</f>
        <v>0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133</v>
      </c>
      <c r="AT190" s="171" t="s">
        <v>128</v>
      </c>
      <c r="AU190" s="171" t="s">
        <v>81</v>
      </c>
      <c r="AY190" s="3" t="s">
        <v>125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79</v>
      </c>
      <c r="BK190" s="172" t="n">
        <f aca="false">ROUND(I190*H190,2)</f>
        <v>0</v>
      </c>
      <c r="BL190" s="3" t="s">
        <v>133</v>
      </c>
      <c r="BM190" s="171" t="s">
        <v>271</v>
      </c>
    </row>
    <row r="191" s="173" customFormat="true" ht="12.8" hidden="false" customHeight="false" outlineLevel="0" collapsed="false">
      <c r="B191" s="174"/>
      <c r="D191" s="175" t="s">
        <v>138</v>
      </c>
      <c r="F191" s="177" t="s">
        <v>272</v>
      </c>
      <c r="H191" s="178" t="n">
        <v>78.36</v>
      </c>
      <c r="I191" s="179"/>
      <c r="L191" s="174"/>
      <c r="M191" s="180"/>
      <c r="N191" s="181"/>
      <c r="O191" s="181"/>
      <c r="P191" s="181"/>
      <c r="Q191" s="181"/>
      <c r="R191" s="181"/>
      <c r="S191" s="181"/>
      <c r="T191" s="182"/>
      <c r="AT191" s="176" t="s">
        <v>138</v>
      </c>
      <c r="AU191" s="176" t="s">
        <v>81</v>
      </c>
      <c r="AV191" s="173" t="s">
        <v>81</v>
      </c>
      <c r="AW191" s="173" t="s">
        <v>2</v>
      </c>
      <c r="AX191" s="173" t="s">
        <v>79</v>
      </c>
      <c r="AY191" s="176" t="s">
        <v>125</v>
      </c>
    </row>
    <row r="192" s="27" customFormat="true" ht="49.05" hidden="false" customHeight="true" outlineLevel="0" collapsed="false">
      <c r="A192" s="22"/>
      <c r="B192" s="159"/>
      <c r="C192" s="160" t="s">
        <v>273</v>
      </c>
      <c r="D192" s="160" t="s">
        <v>128</v>
      </c>
      <c r="E192" s="161" t="s">
        <v>274</v>
      </c>
      <c r="F192" s="162" t="s">
        <v>275</v>
      </c>
      <c r="G192" s="163" t="s">
        <v>262</v>
      </c>
      <c r="H192" s="164" t="n">
        <v>3.265</v>
      </c>
      <c r="I192" s="165"/>
      <c r="J192" s="166" t="n">
        <f aca="false">ROUND(I192*H192,2)</f>
        <v>0</v>
      </c>
      <c r="K192" s="162" t="s">
        <v>132</v>
      </c>
      <c r="L192" s="23"/>
      <c r="M192" s="167"/>
      <c r="N192" s="168" t="s">
        <v>39</v>
      </c>
      <c r="O192" s="60"/>
      <c r="P192" s="169" t="n">
        <f aca="false">O192*H192</f>
        <v>0</v>
      </c>
      <c r="Q192" s="169" t="n">
        <v>0</v>
      </c>
      <c r="R192" s="169" t="n">
        <f aca="false">Q192*H192</f>
        <v>0</v>
      </c>
      <c r="S192" s="169" t="n">
        <v>0</v>
      </c>
      <c r="T192" s="170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133</v>
      </c>
      <c r="AT192" s="171" t="s">
        <v>128</v>
      </c>
      <c r="AU192" s="171" t="s">
        <v>81</v>
      </c>
      <c r="AY192" s="3" t="s">
        <v>125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79</v>
      </c>
      <c r="BK192" s="172" t="n">
        <f aca="false">ROUND(I192*H192,2)</f>
        <v>0</v>
      </c>
      <c r="BL192" s="3" t="s">
        <v>133</v>
      </c>
      <c r="BM192" s="171" t="s">
        <v>276</v>
      </c>
    </row>
    <row r="193" s="145" customFormat="true" ht="22.8" hidden="false" customHeight="true" outlineLevel="0" collapsed="false">
      <c r="B193" s="146"/>
      <c r="D193" s="147" t="s">
        <v>73</v>
      </c>
      <c r="E193" s="157" t="s">
        <v>277</v>
      </c>
      <c r="F193" s="157" t="s">
        <v>278</v>
      </c>
      <c r="I193" s="149"/>
      <c r="J193" s="158" t="n">
        <f aca="false">BK193</f>
        <v>0</v>
      </c>
      <c r="L193" s="146"/>
      <c r="M193" s="151"/>
      <c r="N193" s="152"/>
      <c r="O193" s="152"/>
      <c r="P193" s="153" t="n">
        <f aca="false">P194</f>
        <v>0</v>
      </c>
      <c r="Q193" s="152"/>
      <c r="R193" s="153" t="n">
        <f aca="false">R194</f>
        <v>0</v>
      </c>
      <c r="S193" s="152"/>
      <c r="T193" s="154" t="n">
        <f aca="false">T194</f>
        <v>0</v>
      </c>
      <c r="AR193" s="147" t="s">
        <v>79</v>
      </c>
      <c r="AT193" s="155" t="s">
        <v>73</v>
      </c>
      <c r="AU193" s="155" t="s">
        <v>79</v>
      </c>
      <c r="AY193" s="147" t="s">
        <v>125</v>
      </c>
      <c r="BK193" s="156" t="n">
        <f aca="false">BK194</f>
        <v>0</v>
      </c>
    </row>
    <row r="194" s="27" customFormat="true" ht="24.15" hidden="false" customHeight="true" outlineLevel="0" collapsed="false">
      <c r="A194" s="22"/>
      <c r="B194" s="159"/>
      <c r="C194" s="160" t="s">
        <v>279</v>
      </c>
      <c r="D194" s="160" t="s">
        <v>128</v>
      </c>
      <c r="E194" s="161" t="s">
        <v>280</v>
      </c>
      <c r="F194" s="162" t="s">
        <v>281</v>
      </c>
      <c r="G194" s="163" t="s">
        <v>262</v>
      </c>
      <c r="H194" s="164" t="n">
        <v>1.412</v>
      </c>
      <c r="I194" s="165"/>
      <c r="J194" s="166" t="n">
        <f aca="false">ROUND(I194*H194,2)</f>
        <v>0</v>
      </c>
      <c r="K194" s="162" t="s">
        <v>132</v>
      </c>
      <c r="L194" s="23"/>
      <c r="M194" s="167"/>
      <c r="N194" s="168" t="s">
        <v>39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</v>
      </c>
      <c r="T194" s="170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133</v>
      </c>
      <c r="AT194" s="171" t="s">
        <v>128</v>
      </c>
      <c r="AU194" s="171" t="s">
        <v>81</v>
      </c>
      <c r="AY194" s="3" t="s">
        <v>125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79</v>
      </c>
      <c r="BK194" s="172" t="n">
        <f aca="false">ROUND(I194*H194,2)</f>
        <v>0</v>
      </c>
      <c r="BL194" s="3" t="s">
        <v>133</v>
      </c>
      <c r="BM194" s="171" t="s">
        <v>282</v>
      </c>
    </row>
    <row r="195" s="145" customFormat="true" ht="25.9" hidden="false" customHeight="true" outlineLevel="0" collapsed="false">
      <c r="B195" s="146"/>
      <c r="D195" s="147" t="s">
        <v>73</v>
      </c>
      <c r="E195" s="148" t="s">
        <v>283</v>
      </c>
      <c r="F195" s="148" t="s">
        <v>284</v>
      </c>
      <c r="I195" s="149"/>
      <c r="J195" s="150" t="n">
        <f aca="false">BK195</f>
        <v>0</v>
      </c>
      <c r="L195" s="146"/>
      <c r="M195" s="151"/>
      <c r="N195" s="152"/>
      <c r="O195" s="152"/>
      <c r="P195" s="153" t="n">
        <f aca="false">P196+P204+P214+P228+P234+P251+P260+P267+P283+P302+P308</f>
        <v>0</v>
      </c>
      <c r="Q195" s="152"/>
      <c r="R195" s="153" t="n">
        <f aca="false">R196+R204+R214+R228+R234+R251+R260+R267+R283+R302+R308</f>
        <v>1.0596923</v>
      </c>
      <c r="S195" s="152"/>
      <c r="T195" s="154" t="n">
        <f aca="false">T196+T204+T214+T228+T234+T251+T260+T267+T283+T302+T308</f>
        <v>0.134445</v>
      </c>
      <c r="AR195" s="147" t="s">
        <v>81</v>
      </c>
      <c r="AT195" s="155" t="s">
        <v>73</v>
      </c>
      <c r="AU195" s="155" t="s">
        <v>74</v>
      </c>
      <c r="AY195" s="147" t="s">
        <v>125</v>
      </c>
      <c r="BK195" s="156" t="n">
        <f aca="false">BK196+BK204+BK214+BK228+BK234+BK251+BK260+BK267+BK283+BK302+BK308</f>
        <v>0</v>
      </c>
    </row>
    <row r="196" s="145" customFormat="true" ht="22.8" hidden="false" customHeight="true" outlineLevel="0" collapsed="false">
      <c r="B196" s="146"/>
      <c r="D196" s="147" t="s">
        <v>73</v>
      </c>
      <c r="E196" s="157" t="s">
        <v>285</v>
      </c>
      <c r="F196" s="157" t="s">
        <v>286</v>
      </c>
      <c r="I196" s="149"/>
      <c r="J196" s="158" t="n">
        <f aca="false">BK196</f>
        <v>0</v>
      </c>
      <c r="L196" s="146"/>
      <c r="M196" s="151"/>
      <c r="N196" s="152"/>
      <c r="O196" s="152"/>
      <c r="P196" s="153" t="n">
        <f aca="false">SUM(P197:P203)</f>
        <v>0</v>
      </c>
      <c r="Q196" s="152"/>
      <c r="R196" s="153" t="n">
        <f aca="false">SUM(R197:R203)</f>
        <v>0.00569</v>
      </c>
      <c r="S196" s="152"/>
      <c r="T196" s="154" t="n">
        <f aca="false">SUM(T197:T203)</f>
        <v>0</v>
      </c>
      <c r="AR196" s="147" t="s">
        <v>81</v>
      </c>
      <c r="AT196" s="155" t="s">
        <v>73</v>
      </c>
      <c r="AU196" s="155" t="s">
        <v>79</v>
      </c>
      <c r="AY196" s="147" t="s">
        <v>125</v>
      </c>
      <c r="BK196" s="156" t="n">
        <f aca="false">SUM(BK197:BK203)</f>
        <v>0</v>
      </c>
    </row>
    <row r="197" s="27" customFormat="true" ht="16.5" hidden="false" customHeight="true" outlineLevel="0" collapsed="false">
      <c r="A197" s="22"/>
      <c r="B197" s="159"/>
      <c r="C197" s="160" t="s">
        <v>287</v>
      </c>
      <c r="D197" s="160" t="s">
        <v>128</v>
      </c>
      <c r="E197" s="161" t="s">
        <v>288</v>
      </c>
      <c r="F197" s="162" t="s">
        <v>289</v>
      </c>
      <c r="G197" s="163" t="s">
        <v>198</v>
      </c>
      <c r="H197" s="164" t="n">
        <v>3.5</v>
      </c>
      <c r="I197" s="165"/>
      <c r="J197" s="166" t="n">
        <f aca="false">ROUND(I197*H197,2)</f>
        <v>0</v>
      </c>
      <c r="K197" s="162" t="s">
        <v>132</v>
      </c>
      <c r="L197" s="23"/>
      <c r="M197" s="167"/>
      <c r="N197" s="168" t="s">
        <v>39</v>
      </c>
      <c r="O197" s="60"/>
      <c r="P197" s="169" t="n">
        <f aca="false">O197*H197</f>
        <v>0</v>
      </c>
      <c r="Q197" s="169" t="n">
        <v>0.0005</v>
      </c>
      <c r="R197" s="169" t="n">
        <f aca="false">Q197*H197</f>
        <v>0.00175</v>
      </c>
      <c r="S197" s="169" t="n">
        <v>0</v>
      </c>
      <c r="T197" s="170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1" t="s">
        <v>165</v>
      </c>
      <c r="AT197" s="171" t="s">
        <v>128</v>
      </c>
      <c r="AU197" s="171" t="s">
        <v>81</v>
      </c>
      <c r="AY197" s="3" t="s">
        <v>125</v>
      </c>
      <c r="BE197" s="172" t="n">
        <f aca="false">IF(N197="základní",J197,0)</f>
        <v>0</v>
      </c>
      <c r="BF197" s="172" t="n">
        <f aca="false">IF(N197="snížená",J197,0)</f>
        <v>0</v>
      </c>
      <c r="BG197" s="172" t="n">
        <f aca="false">IF(N197="zákl. přenesená",J197,0)</f>
        <v>0</v>
      </c>
      <c r="BH197" s="172" t="n">
        <f aca="false">IF(N197="sníž. přenesená",J197,0)</f>
        <v>0</v>
      </c>
      <c r="BI197" s="172" t="n">
        <f aca="false">IF(N197="nulová",J197,0)</f>
        <v>0</v>
      </c>
      <c r="BJ197" s="3" t="s">
        <v>79</v>
      </c>
      <c r="BK197" s="172" t="n">
        <f aca="false">ROUND(I197*H197,2)</f>
        <v>0</v>
      </c>
      <c r="BL197" s="3" t="s">
        <v>165</v>
      </c>
      <c r="BM197" s="171" t="s">
        <v>290</v>
      </c>
    </row>
    <row r="198" s="27" customFormat="true" ht="16.5" hidden="false" customHeight="true" outlineLevel="0" collapsed="false">
      <c r="A198" s="22"/>
      <c r="B198" s="159"/>
      <c r="C198" s="160" t="s">
        <v>291</v>
      </c>
      <c r="D198" s="160" t="s">
        <v>128</v>
      </c>
      <c r="E198" s="161" t="s">
        <v>292</v>
      </c>
      <c r="F198" s="162" t="s">
        <v>293</v>
      </c>
      <c r="G198" s="163" t="s">
        <v>189</v>
      </c>
      <c r="H198" s="164" t="n">
        <v>1</v>
      </c>
      <c r="I198" s="165"/>
      <c r="J198" s="166" t="n">
        <f aca="false">ROUND(I198*H198,2)</f>
        <v>0</v>
      </c>
      <c r="K198" s="162" t="s">
        <v>132</v>
      </c>
      <c r="L198" s="23"/>
      <c r="M198" s="167"/>
      <c r="N198" s="168" t="s">
        <v>39</v>
      </c>
      <c r="O198" s="60"/>
      <c r="P198" s="169" t="n">
        <f aca="false">O198*H198</f>
        <v>0</v>
      </c>
      <c r="Q198" s="169" t="n">
        <v>0</v>
      </c>
      <c r="R198" s="169" t="n">
        <f aca="false">Q198*H198</f>
        <v>0</v>
      </c>
      <c r="S198" s="169" t="n">
        <v>0</v>
      </c>
      <c r="T198" s="170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165</v>
      </c>
      <c r="AT198" s="171" t="s">
        <v>128</v>
      </c>
      <c r="AU198" s="171" t="s">
        <v>81</v>
      </c>
      <c r="AY198" s="3" t="s">
        <v>125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79</v>
      </c>
      <c r="BK198" s="172" t="n">
        <f aca="false">ROUND(I198*H198,2)</f>
        <v>0</v>
      </c>
      <c r="BL198" s="3" t="s">
        <v>165</v>
      </c>
      <c r="BM198" s="171" t="s">
        <v>294</v>
      </c>
    </row>
    <row r="199" s="27" customFormat="true" ht="16.5" hidden="false" customHeight="true" outlineLevel="0" collapsed="false">
      <c r="A199" s="22"/>
      <c r="B199" s="159"/>
      <c r="C199" s="160" t="s">
        <v>295</v>
      </c>
      <c r="D199" s="160" t="s">
        <v>128</v>
      </c>
      <c r="E199" s="161" t="s">
        <v>296</v>
      </c>
      <c r="F199" s="162" t="s">
        <v>297</v>
      </c>
      <c r="G199" s="163" t="s">
        <v>189</v>
      </c>
      <c r="H199" s="164" t="n">
        <v>3</v>
      </c>
      <c r="I199" s="165"/>
      <c r="J199" s="166" t="n">
        <f aca="false">ROUND(I199*H199,2)</f>
        <v>0</v>
      </c>
      <c r="K199" s="162" t="s">
        <v>132</v>
      </c>
      <c r="L199" s="23"/>
      <c r="M199" s="167"/>
      <c r="N199" s="168" t="s">
        <v>39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</v>
      </c>
      <c r="T199" s="170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165</v>
      </c>
      <c r="AT199" s="171" t="s">
        <v>128</v>
      </c>
      <c r="AU199" s="171" t="s">
        <v>81</v>
      </c>
      <c r="AY199" s="3" t="s">
        <v>125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79</v>
      </c>
      <c r="BK199" s="172" t="n">
        <f aca="false">ROUND(I199*H199,2)</f>
        <v>0</v>
      </c>
      <c r="BL199" s="3" t="s">
        <v>165</v>
      </c>
      <c r="BM199" s="171" t="s">
        <v>298</v>
      </c>
    </row>
    <row r="200" s="27" customFormat="true" ht="21.75" hidden="false" customHeight="true" outlineLevel="0" collapsed="false">
      <c r="A200" s="22"/>
      <c r="B200" s="159"/>
      <c r="C200" s="160" t="s">
        <v>299</v>
      </c>
      <c r="D200" s="160" t="s">
        <v>128</v>
      </c>
      <c r="E200" s="161" t="s">
        <v>300</v>
      </c>
      <c r="F200" s="162" t="s">
        <v>301</v>
      </c>
      <c r="G200" s="163" t="s">
        <v>189</v>
      </c>
      <c r="H200" s="164" t="n">
        <v>1</v>
      </c>
      <c r="I200" s="165"/>
      <c r="J200" s="166" t="n">
        <f aca="false">ROUND(I200*H200,2)</f>
        <v>0</v>
      </c>
      <c r="K200" s="162" t="s">
        <v>132</v>
      </c>
      <c r="L200" s="23"/>
      <c r="M200" s="167"/>
      <c r="N200" s="168" t="s">
        <v>39</v>
      </c>
      <c r="O200" s="60"/>
      <c r="P200" s="169" t="n">
        <f aca="false">O200*H200</f>
        <v>0</v>
      </c>
      <c r="Q200" s="169" t="n">
        <v>0</v>
      </c>
      <c r="R200" s="169" t="n">
        <f aca="false">Q200*H200</f>
        <v>0</v>
      </c>
      <c r="S200" s="169" t="n">
        <v>0</v>
      </c>
      <c r="T200" s="170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1" t="s">
        <v>165</v>
      </c>
      <c r="AT200" s="171" t="s">
        <v>128</v>
      </c>
      <c r="AU200" s="171" t="s">
        <v>81</v>
      </c>
      <c r="AY200" s="3" t="s">
        <v>125</v>
      </c>
      <c r="BE200" s="172" t="n">
        <f aca="false">IF(N200="základní",J200,0)</f>
        <v>0</v>
      </c>
      <c r="BF200" s="172" t="n">
        <f aca="false">IF(N200="snížená",J200,0)</f>
        <v>0</v>
      </c>
      <c r="BG200" s="172" t="n">
        <f aca="false">IF(N200="zákl. přenesená",J200,0)</f>
        <v>0</v>
      </c>
      <c r="BH200" s="172" t="n">
        <f aca="false">IF(N200="sníž. přenesená",J200,0)</f>
        <v>0</v>
      </c>
      <c r="BI200" s="172" t="n">
        <f aca="false">IF(N200="nulová",J200,0)</f>
        <v>0</v>
      </c>
      <c r="BJ200" s="3" t="s">
        <v>79</v>
      </c>
      <c r="BK200" s="172" t="n">
        <f aca="false">ROUND(I200*H200,2)</f>
        <v>0</v>
      </c>
      <c r="BL200" s="3" t="s">
        <v>165</v>
      </c>
      <c r="BM200" s="171" t="s">
        <v>302</v>
      </c>
    </row>
    <row r="201" s="27" customFormat="true" ht="33" hidden="false" customHeight="true" outlineLevel="0" collapsed="false">
      <c r="A201" s="22"/>
      <c r="B201" s="159"/>
      <c r="C201" s="160" t="s">
        <v>303</v>
      </c>
      <c r="D201" s="160" t="s">
        <v>128</v>
      </c>
      <c r="E201" s="161" t="s">
        <v>304</v>
      </c>
      <c r="F201" s="162" t="s">
        <v>305</v>
      </c>
      <c r="G201" s="163" t="s">
        <v>189</v>
      </c>
      <c r="H201" s="164" t="n">
        <v>1</v>
      </c>
      <c r="I201" s="165"/>
      <c r="J201" s="166" t="n">
        <f aca="false">ROUND(I201*H201,2)</f>
        <v>0</v>
      </c>
      <c r="K201" s="162" t="s">
        <v>132</v>
      </c>
      <c r="L201" s="23"/>
      <c r="M201" s="167"/>
      <c r="N201" s="168" t="s">
        <v>39</v>
      </c>
      <c r="O201" s="60"/>
      <c r="P201" s="169" t="n">
        <f aca="false">O201*H201</f>
        <v>0</v>
      </c>
      <c r="Q201" s="169" t="n">
        <v>0.00394</v>
      </c>
      <c r="R201" s="169" t="n">
        <f aca="false">Q201*H201</f>
        <v>0.00394</v>
      </c>
      <c r="S201" s="169" t="n">
        <v>0</v>
      </c>
      <c r="T201" s="170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165</v>
      </c>
      <c r="AT201" s="171" t="s">
        <v>128</v>
      </c>
      <c r="AU201" s="171" t="s">
        <v>81</v>
      </c>
      <c r="AY201" s="3" t="s">
        <v>125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79</v>
      </c>
      <c r="BK201" s="172" t="n">
        <f aca="false">ROUND(I201*H201,2)</f>
        <v>0</v>
      </c>
      <c r="BL201" s="3" t="s">
        <v>165</v>
      </c>
      <c r="BM201" s="171" t="s">
        <v>306</v>
      </c>
    </row>
    <row r="202" s="27" customFormat="true" ht="21.75" hidden="false" customHeight="true" outlineLevel="0" collapsed="false">
      <c r="A202" s="22"/>
      <c r="B202" s="159"/>
      <c r="C202" s="160" t="s">
        <v>307</v>
      </c>
      <c r="D202" s="160" t="s">
        <v>128</v>
      </c>
      <c r="E202" s="161" t="s">
        <v>308</v>
      </c>
      <c r="F202" s="162" t="s">
        <v>309</v>
      </c>
      <c r="G202" s="163" t="s">
        <v>198</v>
      </c>
      <c r="H202" s="164" t="n">
        <v>3.5</v>
      </c>
      <c r="I202" s="165"/>
      <c r="J202" s="166" t="n">
        <f aca="false">ROUND(I202*H202,2)</f>
        <v>0</v>
      </c>
      <c r="K202" s="162" t="s">
        <v>132</v>
      </c>
      <c r="L202" s="23"/>
      <c r="M202" s="167"/>
      <c r="N202" s="168" t="s">
        <v>39</v>
      </c>
      <c r="O202" s="60"/>
      <c r="P202" s="169" t="n">
        <f aca="false">O202*H202</f>
        <v>0</v>
      </c>
      <c r="Q202" s="169" t="n">
        <v>0</v>
      </c>
      <c r="R202" s="169" t="n">
        <f aca="false">Q202*H202</f>
        <v>0</v>
      </c>
      <c r="S202" s="169" t="n">
        <v>0</v>
      </c>
      <c r="T202" s="170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165</v>
      </c>
      <c r="AT202" s="171" t="s">
        <v>128</v>
      </c>
      <c r="AU202" s="171" t="s">
        <v>81</v>
      </c>
      <c r="AY202" s="3" t="s">
        <v>125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79</v>
      </c>
      <c r="BK202" s="172" t="n">
        <f aca="false">ROUND(I202*H202,2)</f>
        <v>0</v>
      </c>
      <c r="BL202" s="3" t="s">
        <v>165</v>
      </c>
      <c r="BM202" s="171" t="s">
        <v>310</v>
      </c>
    </row>
    <row r="203" s="27" customFormat="true" ht="24.15" hidden="false" customHeight="true" outlineLevel="0" collapsed="false">
      <c r="A203" s="22"/>
      <c r="B203" s="159"/>
      <c r="C203" s="160" t="s">
        <v>311</v>
      </c>
      <c r="D203" s="160" t="s">
        <v>128</v>
      </c>
      <c r="E203" s="161" t="s">
        <v>312</v>
      </c>
      <c r="F203" s="162" t="s">
        <v>313</v>
      </c>
      <c r="G203" s="163" t="s">
        <v>314</v>
      </c>
      <c r="H203" s="192"/>
      <c r="I203" s="165"/>
      <c r="J203" s="166" t="n">
        <f aca="false">ROUND(I203*H203,2)</f>
        <v>0</v>
      </c>
      <c r="K203" s="162" t="s">
        <v>132</v>
      </c>
      <c r="L203" s="23"/>
      <c r="M203" s="167"/>
      <c r="N203" s="168" t="s">
        <v>39</v>
      </c>
      <c r="O203" s="60"/>
      <c r="P203" s="169" t="n">
        <f aca="false">O203*H203</f>
        <v>0</v>
      </c>
      <c r="Q203" s="169" t="n">
        <v>0</v>
      </c>
      <c r="R203" s="169" t="n">
        <f aca="false">Q203*H203</f>
        <v>0</v>
      </c>
      <c r="S203" s="169" t="n">
        <v>0</v>
      </c>
      <c r="T203" s="170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1" t="s">
        <v>165</v>
      </c>
      <c r="AT203" s="171" t="s">
        <v>128</v>
      </c>
      <c r="AU203" s="171" t="s">
        <v>81</v>
      </c>
      <c r="AY203" s="3" t="s">
        <v>125</v>
      </c>
      <c r="BE203" s="172" t="n">
        <f aca="false">IF(N203="základní",J203,0)</f>
        <v>0</v>
      </c>
      <c r="BF203" s="172" t="n">
        <f aca="false">IF(N203="snížená",J203,0)</f>
        <v>0</v>
      </c>
      <c r="BG203" s="172" t="n">
        <f aca="false">IF(N203="zákl. přenesená",J203,0)</f>
        <v>0</v>
      </c>
      <c r="BH203" s="172" t="n">
        <f aca="false">IF(N203="sníž. přenesená",J203,0)</f>
        <v>0</v>
      </c>
      <c r="BI203" s="172" t="n">
        <f aca="false">IF(N203="nulová",J203,0)</f>
        <v>0</v>
      </c>
      <c r="BJ203" s="3" t="s">
        <v>79</v>
      </c>
      <c r="BK203" s="172" t="n">
        <f aca="false">ROUND(I203*H203,2)</f>
        <v>0</v>
      </c>
      <c r="BL203" s="3" t="s">
        <v>165</v>
      </c>
      <c r="BM203" s="171" t="s">
        <v>315</v>
      </c>
    </row>
    <row r="204" s="145" customFormat="true" ht="22.8" hidden="false" customHeight="true" outlineLevel="0" collapsed="false">
      <c r="B204" s="146"/>
      <c r="D204" s="147" t="s">
        <v>73</v>
      </c>
      <c r="E204" s="157" t="s">
        <v>316</v>
      </c>
      <c r="F204" s="157" t="s">
        <v>317</v>
      </c>
      <c r="I204" s="149"/>
      <c r="J204" s="158" t="n">
        <f aca="false">BK204</f>
        <v>0</v>
      </c>
      <c r="L204" s="146"/>
      <c r="M204" s="151"/>
      <c r="N204" s="152"/>
      <c r="O204" s="152"/>
      <c r="P204" s="153" t="n">
        <f aca="false">SUM(P205:P213)</f>
        <v>0</v>
      </c>
      <c r="Q204" s="152"/>
      <c r="R204" s="153" t="n">
        <f aca="false">SUM(R205:R213)</f>
        <v>0.00814</v>
      </c>
      <c r="S204" s="152"/>
      <c r="T204" s="154" t="n">
        <f aca="false">SUM(T205:T213)</f>
        <v>0</v>
      </c>
      <c r="AR204" s="147" t="s">
        <v>81</v>
      </c>
      <c r="AT204" s="155" t="s">
        <v>73</v>
      </c>
      <c r="AU204" s="155" t="s">
        <v>79</v>
      </c>
      <c r="AY204" s="147" t="s">
        <v>125</v>
      </c>
      <c r="BK204" s="156" t="n">
        <f aca="false">SUM(BK205:BK213)</f>
        <v>0</v>
      </c>
    </row>
    <row r="205" s="27" customFormat="true" ht="24.15" hidden="false" customHeight="true" outlineLevel="0" collapsed="false">
      <c r="A205" s="22"/>
      <c r="B205" s="159"/>
      <c r="C205" s="160" t="s">
        <v>318</v>
      </c>
      <c r="D205" s="160" t="s">
        <v>128</v>
      </c>
      <c r="E205" s="161" t="s">
        <v>319</v>
      </c>
      <c r="F205" s="162" t="s">
        <v>320</v>
      </c>
      <c r="G205" s="163" t="s">
        <v>198</v>
      </c>
      <c r="H205" s="164" t="n">
        <v>3.5</v>
      </c>
      <c r="I205" s="165"/>
      <c r="J205" s="166" t="n">
        <f aca="false">ROUND(I205*H205,2)</f>
        <v>0</v>
      </c>
      <c r="K205" s="162" t="s">
        <v>132</v>
      </c>
      <c r="L205" s="23"/>
      <c r="M205" s="167"/>
      <c r="N205" s="168" t="s">
        <v>39</v>
      </c>
      <c r="O205" s="60"/>
      <c r="P205" s="169" t="n">
        <f aca="false">O205*H205</f>
        <v>0</v>
      </c>
      <c r="Q205" s="169" t="n">
        <v>0.0013</v>
      </c>
      <c r="R205" s="169" t="n">
        <f aca="false">Q205*H205</f>
        <v>0.00455</v>
      </c>
      <c r="S205" s="169" t="n">
        <v>0</v>
      </c>
      <c r="T205" s="170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165</v>
      </c>
      <c r="AT205" s="171" t="s">
        <v>128</v>
      </c>
      <c r="AU205" s="171" t="s">
        <v>81</v>
      </c>
      <c r="AY205" s="3" t="s">
        <v>125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79</v>
      </c>
      <c r="BK205" s="172" t="n">
        <f aca="false">ROUND(I205*H205,2)</f>
        <v>0</v>
      </c>
      <c r="BL205" s="3" t="s">
        <v>165</v>
      </c>
      <c r="BM205" s="171" t="s">
        <v>321</v>
      </c>
    </row>
    <row r="206" s="27" customFormat="true" ht="37.8" hidden="false" customHeight="true" outlineLevel="0" collapsed="false">
      <c r="A206" s="22"/>
      <c r="B206" s="159"/>
      <c r="C206" s="160" t="s">
        <v>322</v>
      </c>
      <c r="D206" s="160" t="s">
        <v>128</v>
      </c>
      <c r="E206" s="161" t="s">
        <v>323</v>
      </c>
      <c r="F206" s="162" t="s">
        <v>324</v>
      </c>
      <c r="G206" s="163" t="s">
        <v>198</v>
      </c>
      <c r="H206" s="164" t="n">
        <v>3.5</v>
      </c>
      <c r="I206" s="165"/>
      <c r="J206" s="166" t="n">
        <f aca="false">ROUND(I206*H206,2)</f>
        <v>0</v>
      </c>
      <c r="K206" s="162" t="s">
        <v>132</v>
      </c>
      <c r="L206" s="23"/>
      <c r="M206" s="167"/>
      <c r="N206" s="168" t="s">
        <v>39</v>
      </c>
      <c r="O206" s="60"/>
      <c r="P206" s="169" t="n">
        <f aca="false">O206*H206</f>
        <v>0</v>
      </c>
      <c r="Q206" s="169" t="n">
        <v>4E-005</v>
      </c>
      <c r="R206" s="169" t="n">
        <f aca="false">Q206*H206</f>
        <v>0.00014</v>
      </c>
      <c r="S206" s="169" t="n">
        <v>0</v>
      </c>
      <c r="T206" s="170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1" t="s">
        <v>165</v>
      </c>
      <c r="AT206" s="171" t="s">
        <v>128</v>
      </c>
      <c r="AU206" s="171" t="s">
        <v>81</v>
      </c>
      <c r="AY206" s="3" t="s">
        <v>125</v>
      </c>
      <c r="BE206" s="172" t="n">
        <f aca="false">IF(N206="základní",J206,0)</f>
        <v>0</v>
      </c>
      <c r="BF206" s="172" t="n">
        <f aca="false">IF(N206="snížená",J206,0)</f>
        <v>0</v>
      </c>
      <c r="BG206" s="172" t="n">
        <f aca="false">IF(N206="zákl. přenesená",J206,0)</f>
        <v>0</v>
      </c>
      <c r="BH206" s="172" t="n">
        <f aca="false">IF(N206="sníž. přenesená",J206,0)</f>
        <v>0</v>
      </c>
      <c r="BI206" s="172" t="n">
        <f aca="false">IF(N206="nulová",J206,0)</f>
        <v>0</v>
      </c>
      <c r="BJ206" s="3" t="s">
        <v>79</v>
      </c>
      <c r="BK206" s="172" t="n">
        <f aca="false">ROUND(I206*H206,2)</f>
        <v>0</v>
      </c>
      <c r="BL206" s="3" t="s">
        <v>165</v>
      </c>
      <c r="BM206" s="171" t="s">
        <v>325</v>
      </c>
    </row>
    <row r="207" s="27" customFormat="true" ht="16.5" hidden="false" customHeight="true" outlineLevel="0" collapsed="false">
      <c r="A207" s="22"/>
      <c r="B207" s="159"/>
      <c r="C207" s="160" t="s">
        <v>326</v>
      </c>
      <c r="D207" s="160" t="s">
        <v>128</v>
      </c>
      <c r="E207" s="161" t="s">
        <v>327</v>
      </c>
      <c r="F207" s="162" t="s">
        <v>328</v>
      </c>
      <c r="G207" s="163" t="s">
        <v>189</v>
      </c>
      <c r="H207" s="164" t="n">
        <v>3</v>
      </c>
      <c r="I207" s="165"/>
      <c r="J207" s="166" t="n">
        <f aca="false">ROUND(I207*H207,2)</f>
        <v>0</v>
      </c>
      <c r="K207" s="162"/>
      <c r="L207" s="23"/>
      <c r="M207" s="167"/>
      <c r="N207" s="168" t="s">
        <v>39</v>
      </c>
      <c r="O207" s="60"/>
      <c r="P207" s="169" t="n">
        <f aca="false">O207*H207</f>
        <v>0</v>
      </c>
      <c r="Q207" s="169" t="n">
        <v>0</v>
      </c>
      <c r="R207" s="169" t="n">
        <f aca="false">Q207*H207</f>
        <v>0</v>
      </c>
      <c r="S207" s="169" t="n">
        <v>0</v>
      </c>
      <c r="T207" s="170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165</v>
      </c>
      <c r="AT207" s="171" t="s">
        <v>128</v>
      </c>
      <c r="AU207" s="171" t="s">
        <v>81</v>
      </c>
      <c r="AY207" s="3" t="s">
        <v>125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79</v>
      </c>
      <c r="BK207" s="172" t="n">
        <f aca="false">ROUND(I207*H207,2)</f>
        <v>0</v>
      </c>
      <c r="BL207" s="3" t="s">
        <v>165</v>
      </c>
      <c r="BM207" s="171" t="s">
        <v>329</v>
      </c>
    </row>
    <row r="208" s="27" customFormat="true" ht="16.5" hidden="false" customHeight="true" outlineLevel="0" collapsed="false">
      <c r="A208" s="22"/>
      <c r="B208" s="159"/>
      <c r="C208" s="160" t="s">
        <v>330</v>
      </c>
      <c r="D208" s="160" t="s">
        <v>128</v>
      </c>
      <c r="E208" s="161" t="s">
        <v>331</v>
      </c>
      <c r="F208" s="162" t="s">
        <v>332</v>
      </c>
      <c r="G208" s="163" t="s">
        <v>189</v>
      </c>
      <c r="H208" s="164" t="n">
        <v>2</v>
      </c>
      <c r="I208" s="165"/>
      <c r="J208" s="166" t="n">
        <f aca="false">ROUND(I208*H208,2)</f>
        <v>0</v>
      </c>
      <c r="K208" s="162" t="s">
        <v>132</v>
      </c>
      <c r="L208" s="23"/>
      <c r="M208" s="167"/>
      <c r="N208" s="168" t="s">
        <v>39</v>
      </c>
      <c r="O208" s="60"/>
      <c r="P208" s="169" t="n">
        <f aca="false">O208*H208</f>
        <v>0</v>
      </c>
      <c r="Q208" s="169" t="n">
        <v>0</v>
      </c>
      <c r="R208" s="169" t="n">
        <f aca="false">Q208*H208</f>
        <v>0</v>
      </c>
      <c r="S208" s="169" t="n">
        <v>0</v>
      </c>
      <c r="T208" s="170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165</v>
      </c>
      <c r="AT208" s="171" t="s">
        <v>128</v>
      </c>
      <c r="AU208" s="171" t="s">
        <v>81</v>
      </c>
      <c r="AY208" s="3" t="s">
        <v>125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79</v>
      </c>
      <c r="BK208" s="172" t="n">
        <f aca="false">ROUND(I208*H208,2)</f>
        <v>0</v>
      </c>
      <c r="BL208" s="3" t="s">
        <v>165</v>
      </c>
      <c r="BM208" s="171" t="s">
        <v>333</v>
      </c>
    </row>
    <row r="209" s="27" customFormat="true" ht="21.75" hidden="false" customHeight="true" outlineLevel="0" collapsed="false">
      <c r="A209" s="22"/>
      <c r="B209" s="159"/>
      <c r="C209" s="160" t="s">
        <v>334</v>
      </c>
      <c r="D209" s="160" t="s">
        <v>128</v>
      </c>
      <c r="E209" s="161" t="s">
        <v>335</v>
      </c>
      <c r="F209" s="162" t="s">
        <v>336</v>
      </c>
      <c r="G209" s="163" t="s">
        <v>189</v>
      </c>
      <c r="H209" s="164" t="n">
        <v>1</v>
      </c>
      <c r="I209" s="165"/>
      <c r="J209" s="166" t="n">
        <f aca="false">ROUND(I209*H209,2)</f>
        <v>0</v>
      </c>
      <c r="K209" s="162" t="s">
        <v>132</v>
      </c>
      <c r="L209" s="23"/>
      <c r="M209" s="167"/>
      <c r="N209" s="168" t="s">
        <v>39</v>
      </c>
      <c r="O209" s="60"/>
      <c r="P209" s="169" t="n">
        <f aca="false">O209*H209</f>
        <v>0</v>
      </c>
      <c r="Q209" s="169" t="n">
        <v>0.0005</v>
      </c>
      <c r="R209" s="169" t="n">
        <f aca="false">Q209*H209</f>
        <v>0.0005</v>
      </c>
      <c r="S209" s="169" t="n">
        <v>0</v>
      </c>
      <c r="T209" s="170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1" t="s">
        <v>165</v>
      </c>
      <c r="AT209" s="171" t="s">
        <v>128</v>
      </c>
      <c r="AU209" s="171" t="s">
        <v>81</v>
      </c>
      <c r="AY209" s="3" t="s">
        <v>125</v>
      </c>
      <c r="BE209" s="172" t="n">
        <f aca="false">IF(N209="základní",J209,0)</f>
        <v>0</v>
      </c>
      <c r="BF209" s="172" t="n">
        <f aca="false">IF(N209="snížená",J209,0)</f>
        <v>0</v>
      </c>
      <c r="BG209" s="172" t="n">
        <f aca="false">IF(N209="zákl. přenesená",J209,0)</f>
        <v>0</v>
      </c>
      <c r="BH209" s="172" t="n">
        <f aca="false">IF(N209="sníž. přenesená",J209,0)</f>
        <v>0</v>
      </c>
      <c r="BI209" s="172" t="n">
        <f aca="false">IF(N209="nulová",J209,0)</f>
        <v>0</v>
      </c>
      <c r="BJ209" s="3" t="s">
        <v>79</v>
      </c>
      <c r="BK209" s="172" t="n">
        <f aca="false">ROUND(I209*H209,2)</f>
        <v>0</v>
      </c>
      <c r="BL209" s="3" t="s">
        <v>165</v>
      </c>
      <c r="BM209" s="171" t="s">
        <v>337</v>
      </c>
    </row>
    <row r="210" s="27" customFormat="true" ht="24.15" hidden="false" customHeight="true" outlineLevel="0" collapsed="false">
      <c r="A210" s="22"/>
      <c r="B210" s="159"/>
      <c r="C210" s="160" t="s">
        <v>338</v>
      </c>
      <c r="D210" s="160" t="s">
        <v>128</v>
      </c>
      <c r="E210" s="161" t="s">
        <v>339</v>
      </c>
      <c r="F210" s="162" t="s">
        <v>340</v>
      </c>
      <c r="G210" s="163" t="s">
        <v>198</v>
      </c>
      <c r="H210" s="164" t="n">
        <v>3.5</v>
      </c>
      <c r="I210" s="165"/>
      <c r="J210" s="166" t="n">
        <f aca="false">ROUND(I210*H210,2)</f>
        <v>0</v>
      </c>
      <c r="K210" s="162" t="s">
        <v>132</v>
      </c>
      <c r="L210" s="23"/>
      <c r="M210" s="167"/>
      <c r="N210" s="168" t="s">
        <v>39</v>
      </c>
      <c r="O210" s="60"/>
      <c r="P210" s="169" t="n">
        <f aca="false">O210*H210</f>
        <v>0</v>
      </c>
      <c r="Q210" s="169" t="n">
        <v>0.00019</v>
      </c>
      <c r="R210" s="169" t="n">
        <f aca="false">Q210*H210</f>
        <v>0.000665</v>
      </c>
      <c r="S210" s="169" t="n">
        <v>0</v>
      </c>
      <c r="T210" s="170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165</v>
      </c>
      <c r="AT210" s="171" t="s">
        <v>128</v>
      </c>
      <c r="AU210" s="171" t="s">
        <v>81</v>
      </c>
      <c r="AY210" s="3" t="s">
        <v>125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79</v>
      </c>
      <c r="BK210" s="172" t="n">
        <f aca="false">ROUND(I210*H210,2)</f>
        <v>0</v>
      </c>
      <c r="BL210" s="3" t="s">
        <v>165</v>
      </c>
      <c r="BM210" s="171" t="s">
        <v>341</v>
      </c>
    </row>
    <row r="211" s="27" customFormat="true" ht="21.75" hidden="false" customHeight="true" outlineLevel="0" collapsed="false">
      <c r="A211" s="22"/>
      <c r="B211" s="159"/>
      <c r="C211" s="160" t="s">
        <v>342</v>
      </c>
      <c r="D211" s="160" t="s">
        <v>128</v>
      </c>
      <c r="E211" s="161" t="s">
        <v>343</v>
      </c>
      <c r="F211" s="162" t="s">
        <v>344</v>
      </c>
      <c r="G211" s="163" t="s">
        <v>198</v>
      </c>
      <c r="H211" s="164" t="n">
        <v>3.5</v>
      </c>
      <c r="I211" s="165"/>
      <c r="J211" s="166" t="n">
        <f aca="false">ROUND(I211*H211,2)</f>
        <v>0</v>
      </c>
      <c r="K211" s="162" t="s">
        <v>132</v>
      </c>
      <c r="L211" s="23"/>
      <c r="M211" s="167"/>
      <c r="N211" s="168" t="s">
        <v>39</v>
      </c>
      <c r="O211" s="60"/>
      <c r="P211" s="169" t="n">
        <f aca="false">O211*H211</f>
        <v>0</v>
      </c>
      <c r="Q211" s="169" t="n">
        <v>1E-005</v>
      </c>
      <c r="R211" s="169" t="n">
        <f aca="false">Q211*H211</f>
        <v>3.5E-005</v>
      </c>
      <c r="S211" s="169" t="n">
        <v>0</v>
      </c>
      <c r="T211" s="170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165</v>
      </c>
      <c r="AT211" s="171" t="s">
        <v>128</v>
      </c>
      <c r="AU211" s="171" t="s">
        <v>81</v>
      </c>
      <c r="AY211" s="3" t="s">
        <v>125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79</v>
      </c>
      <c r="BK211" s="172" t="n">
        <f aca="false">ROUND(I211*H211,2)</f>
        <v>0</v>
      </c>
      <c r="BL211" s="3" t="s">
        <v>165</v>
      </c>
      <c r="BM211" s="171" t="s">
        <v>345</v>
      </c>
    </row>
    <row r="212" s="27" customFormat="true" ht="33" hidden="false" customHeight="true" outlineLevel="0" collapsed="false">
      <c r="A212" s="22"/>
      <c r="B212" s="159"/>
      <c r="C212" s="160" t="s">
        <v>346</v>
      </c>
      <c r="D212" s="160" t="s">
        <v>128</v>
      </c>
      <c r="E212" s="161" t="s">
        <v>347</v>
      </c>
      <c r="F212" s="162" t="s">
        <v>348</v>
      </c>
      <c r="G212" s="163" t="s">
        <v>215</v>
      </c>
      <c r="H212" s="164" t="n">
        <v>3</v>
      </c>
      <c r="I212" s="165"/>
      <c r="J212" s="166" t="n">
        <f aca="false">ROUND(I212*H212,2)</f>
        <v>0</v>
      </c>
      <c r="K212" s="162"/>
      <c r="L212" s="23"/>
      <c r="M212" s="167"/>
      <c r="N212" s="168" t="s">
        <v>39</v>
      </c>
      <c r="O212" s="60"/>
      <c r="P212" s="169" t="n">
        <f aca="false">O212*H212</f>
        <v>0</v>
      </c>
      <c r="Q212" s="169" t="n">
        <v>0.00075</v>
      </c>
      <c r="R212" s="169" t="n">
        <f aca="false">Q212*H212</f>
        <v>0.00225</v>
      </c>
      <c r="S212" s="169" t="n">
        <v>0</v>
      </c>
      <c r="T212" s="170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1" t="s">
        <v>165</v>
      </c>
      <c r="AT212" s="171" t="s">
        <v>128</v>
      </c>
      <c r="AU212" s="171" t="s">
        <v>81</v>
      </c>
      <c r="AY212" s="3" t="s">
        <v>125</v>
      </c>
      <c r="BE212" s="172" t="n">
        <f aca="false">IF(N212="základní",J212,0)</f>
        <v>0</v>
      </c>
      <c r="BF212" s="172" t="n">
        <f aca="false">IF(N212="snížená",J212,0)</f>
        <v>0</v>
      </c>
      <c r="BG212" s="172" t="n">
        <f aca="false">IF(N212="zákl. přenesená",J212,0)</f>
        <v>0</v>
      </c>
      <c r="BH212" s="172" t="n">
        <f aca="false">IF(N212="sníž. přenesená",J212,0)</f>
        <v>0</v>
      </c>
      <c r="BI212" s="172" t="n">
        <f aca="false">IF(N212="nulová",J212,0)</f>
        <v>0</v>
      </c>
      <c r="BJ212" s="3" t="s">
        <v>79</v>
      </c>
      <c r="BK212" s="172" t="n">
        <f aca="false">ROUND(I212*H212,2)</f>
        <v>0</v>
      </c>
      <c r="BL212" s="3" t="s">
        <v>165</v>
      </c>
      <c r="BM212" s="171" t="s">
        <v>349</v>
      </c>
    </row>
    <row r="213" s="27" customFormat="true" ht="24.15" hidden="false" customHeight="true" outlineLevel="0" collapsed="false">
      <c r="A213" s="22"/>
      <c r="B213" s="159"/>
      <c r="C213" s="160" t="s">
        <v>350</v>
      </c>
      <c r="D213" s="160" t="s">
        <v>128</v>
      </c>
      <c r="E213" s="161" t="s">
        <v>351</v>
      </c>
      <c r="F213" s="162" t="s">
        <v>352</v>
      </c>
      <c r="G213" s="163" t="s">
        <v>314</v>
      </c>
      <c r="H213" s="192"/>
      <c r="I213" s="165"/>
      <c r="J213" s="166" t="n">
        <f aca="false">ROUND(I213*H213,2)</f>
        <v>0</v>
      </c>
      <c r="K213" s="162" t="s">
        <v>132</v>
      </c>
      <c r="L213" s="23"/>
      <c r="M213" s="167"/>
      <c r="N213" s="168" t="s">
        <v>39</v>
      </c>
      <c r="O213" s="60"/>
      <c r="P213" s="169" t="n">
        <f aca="false">O213*H213</f>
        <v>0</v>
      </c>
      <c r="Q213" s="169" t="n">
        <v>0</v>
      </c>
      <c r="R213" s="169" t="n">
        <f aca="false">Q213*H213</f>
        <v>0</v>
      </c>
      <c r="S213" s="169" t="n">
        <v>0</v>
      </c>
      <c r="T213" s="170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165</v>
      </c>
      <c r="AT213" s="171" t="s">
        <v>128</v>
      </c>
      <c r="AU213" s="171" t="s">
        <v>81</v>
      </c>
      <c r="AY213" s="3" t="s">
        <v>125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79</v>
      </c>
      <c r="BK213" s="172" t="n">
        <f aca="false">ROUND(I213*H213,2)</f>
        <v>0</v>
      </c>
      <c r="BL213" s="3" t="s">
        <v>165</v>
      </c>
      <c r="BM213" s="171" t="s">
        <v>353</v>
      </c>
    </row>
    <row r="214" s="145" customFormat="true" ht="22.8" hidden="false" customHeight="true" outlineLevel="0" collapsed="false">
      <c r="B214" s="146"/>
      <c r="D214" s="147" t="s">
        <v>73</v>
      </c>
      <c r="E214" s="157" t="s">
        <v>354</v>
      </c>
      <c r="F214" s="157" t="s">
        <v>355</v>
      </c>
      <c r="I214" s="149"/>
      <c r="J214" s="158" t="n">
        <f aca="false">BK214</f>
        <v>0</v>
      </c>
      <c r="L214" s="146"/>
      <c r="M214" s="151"/>
      <c r="N214" s="152"/>
      <c r="O214" s="152"/>
      <c r="P214" s="153" t="n">
        <f aca="false">SUM(P215:P227)</f>
        <v>0</v>
      </c>
      <c r="Q214" s="152"/>
      <c r="R214" s="153" t="n">
        <f aca="false">SUM(R215:R227)</f>
        <v>0.09034</v>
      </c>
      <c r="S214" s="152"/>
      <c r="T214" s="154" t="n">
        <f aca="false">SUM(T215:T227)</f>
        <v>0.10074</v>
      </c>
      <c r="AR214" s="147" t="s">
        <v>81</v>
      </c>
      <c r="AT214" s="155" t="s">
        <v>73</v>
      </c>
      <c r="AU214" s="155" t="s">
        <v>79</v>
      </c>
      <c r="AY214" s="147" t="s">
        <v>125</v>
      </c>
      <c r="BK214" s="156" t="n">
        <f aca="false">SUM(BK215:BK227)</f>
        <v>0</v>
      </c>
    </row>
    <row r="215" s="27" customFormat="true" ht="16.5" hidden="false" customHeight="true" outlineLevel="0" collapsed="false">
      <c r="A215" s="22"/>
      <c r="B215" s="159"/>
      <c r="C215" s="160" t="s">
        <v>356</v>
      </c>
      <c r="D215" s="160" t="s">
        <v>128</v>
      </c>
      <c r="E215" s="161" t="s">
        <v>357</v>
      </c>
      <c r="F215" s="162" t="s">
        <v>358</v>
      </c>
      <c r="G215" s="163" t="s">
        <v>359</v>
      </c>
      <c r="H215" s="164" t="n">
        <v>1</v>
      </c>
      <c r="I215" s="165"/>
      <c r="J215" s="166" t="n">
        <f aca="false">ROUND(I215*H215,2)</f>
        <v>0</v>
      </c>
      <c r="K215" s="162" t="s">
        <v>132</v>
      </c>
      <c r="L215" s="23"/>
      <c r="M215" s="167"/>
      <c r="N215" s="168" t="s">
        <v>39</v>
      </c>
      <c r="O215" s="60"/>
      <c r="P215" s="169" t="n">
        <f aca="false">O215*H215</f>
        <v>0</v>
      </c>
      <c r="Q215" s="169" t="n">
        <v>0</v>
      </c>
      <c r="R215" s="169" t="n">
        <f aca="false">Q215*H215</f>
        <v>0</v>
      </c>
      <c r="S215" s="169" t="n">
        <v>0.01946</v>
      </c>
      <c r="T215" s="170" t="n">
        <f aca="false">S215*H215</f>
        <v>0.01946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1" t="s">
        <v>165</v>
      </c>
      <c r="AT215" s="171" t="s">
        <v>128</v>
      </c>
      <c r="AU215" s="171" t="s">
        <v>81</v>
      </c>
      <c r="AY215" s="3" t="s">
        <v>125</v>
      </c>
      <c r="BE215" s="172" t="n">
        <f aca="false">IF(N215="základní",J215,0)</f>
        <v>0</v>
      </c>
      <c r="BF215" s="172" t="n">
        <f aca="false">IF(N215="snížená",J215,0)</f>
        <v>0</v>
      </c>
      <c r="BG215" s="172" t="n">
        <f aca="false">IF(N215="zákl. přenesená",J215,0)</f>
        <v>0</v>
      </c>
      <c r="BH215" s="172" t="n">
        <f aca="false">IF(N215="sníž. přenesená",J215,0)</f>
        <v>0</v>
      </c>
      <c r="BI215" s="172" t="n">
        <f aca="false">IF(N215="nulová",J215,0)</f>
        <v>0</v>
      </c>
      <c r="BJ215" s="3" t="s">
        <v>79</v>
      </c>
      <c r="BK215" s="172" t="n">
        <f aca="false">ROUND(I215*H215,2)</f>
        <v>0</v>
      </c>
      <c r="BL215" s="3" t="s">
        <v>165</v>
      </c>
      <c r="BM215" s="171" t="s">
        <v>360</v>
      </c>
    </row>
    <row r="216" s="27" customFormat="true" ht="33" hidden="false" customHeight="true" outlineLevel="0" collapsed="false">
      <c r="A216" s="22"/>
      <c r="B216" s="159"/>
      <c r="C216" s="160" t="s">
        <v>361</v>
      </c>
      <c r="D216" s="160" t="s">
        <v>128</v>
      </c>
      <c r="E216" s="161" t="s">
        <v>362</v>
      </c>
      <c r="F216" s="162" t="s">
        <v>363</v>
      </c>
      <c r="G216" s="163" t="s">
        <v>359</v>
      </c>
      <c r="H216" s="164" t="n">
        <v>1</v>
      </c>
      <c r="I216" s="165"/>
      <c r="J216" s="166" t="n">
        <f aca="false">ROUND(I216*H216,2)</f>
        <v>0</v>
      </c>
      <c r="K216" s="162" t="s">
        <v>132</v>
      </c>
      <c r="L216" s="23"/>
      <c r="M216" s="167"/>
      <c r="N216" s="168" t="s">
        <v>39</v>
      </c>
      <c r="O216" s="60"/>
      <c r="P216" s="169" t="n">
        <f aca="false">O216*H216</f>
        <v>0</v>
      </c>
      <c r="Q216" s="169" t="n">
        <v>0.01846</v>
      </c>
      <c r="R216" s="169" t="n">
        <f aca="false">Q216*H216</f>
        <v>0.01846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165</v>
      </c>
      <c r="AT216" s="171" t="s">
        <v>128</v>
      </c>
      <c r="AU216" s="171" t="s">
        <v>81</v>
      </c>
      <c r="AY216" s="3" t="s">
        <v>125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79</v>
      </c>
      <c r="BK216" s="172" t="n">
        <f aca="false">ROUND(I216*H216,2)</f>
        <v>0</v>
      </c>
      <c r="BL216" s="3" t="s">
        <v>165</v>
      </c>
      <c r="BM216" s="171" t="s">
        <v>364</v>
      </c>
    </row>
    <row r="217" s="27" customFormat="true" ht="16.5" hidden="false" customHeight="true" outlineLevel="0" collapsed="false">
      <c r="A217" s="22"/>
      <c r="B217" s="159"/>
      <c r="C217" s="160" t="s">
        <v>365</v>
      </c>
      <c r="D217" s="160" t="s">
        <v>128</v>
      </c>
      <c r="E217" s="161" t="s">
        <v>366</v>
      </c>
      <c r="F217" s="162" t="s">
        <v>367</v>
      </c>
      <c r="G217" s="163" t="s">
        <v>359</v>
      </c>
      <c r="H217" s="164" t="n">
        <v>1</v>
      </c>
      <c r="I217" s="165"/>
      <c r="J217" s="166" t="n">
        <f aca="false">ROUND(I217*H217,2)</f>
        <v>0</v>
      </c>
      <c r="K217" s="162"/>
      <c r="L217" s="23"/>
      <c r="M217" s="167"/>
      <c r="N217" s="168" t="s">
        <v>39</v>
      </c>
      <c r="O217" s="60"/>
      <c r="P217" s="169" t="n">
        <f aca="false">O217*H217</f>
        <v>0</v>
      </c>
      <c r="Q217" s="169" t="n">
        <v>0</v>
      </c>
      <c r="R217" s="169" t="n">
        <f aca="false">Q217*H217</f>
        <v>0</v>
      </c>
      <c r="S217" s="169" t="n">
        <v>0.0245</v>
      </c>
      <c r="T217" s="170" t="n">
        <f aca="false">S217*H217</f>
        <v>0.0245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165</v>
      </c>
      <c r="AT217" s="171" t="s">
        <v>128</v>
      </c>
      <c r="AU217" s="171" t="s">
        <v>81</v>
      </c>
      <c r="AY217" s="3" t="s">
        <v>125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79</v>
      </c>
      <c r="BK217" s="172" t="n">
        <f aca="false">ROUND(I217*H217,2)</f>
        <v>0</v>
      </c>
      <c r="BL217" s="3" t="s">
        <v>165</v>
      </c>
      <c r="BM217" s="171" t="s">
        <v>368</v>
      </c>
    </row>
    <row r="218" s="27" customFormat="true" ht="21.75" hidden="false" customHeight="true" outlineLevel="0" collapsed="false">
      <c r="A218" s="22"/>
      <c r="B218" s="159"/>
      <c r="C218" s="160" t="s">
        <v>369</v>
      </c>
      <c r="D218" s="160" t="s">
        <v>128</v>
      </c>
      <c r="E218" s="161" t="s">
        <v>370</v>
      </c>
      <c r="F218" s="162" t="s">
        <v>371</v>
      </c>
      <c r="G218" s="163" t="s">
        <v>359</v>
      </c>
      <c r="H218" s="164" t="n">
        <v>1</v>
      </c>
      <c r="I218" s="165"/>
      <c r="J218" s="166" t="n">
        <f aca="false">ROUND(I218*H218,2)</f>
        <v>0</v>
      </c>
      <c r="K218" s="162" t="s">
        <v>132</v>
      </c>
      <c r="L218" s="23"/>
      <c r="M218" s="167"/>
      <c r="N218" s="168" t="s">
        <v>39</v>
      </c>
      <c r="O218" s="60"/>
      <c r="P218" s="169" t="n">
        <f aca="false">O218*H218</f>
        <v>0</v>
      </c>
      <c r="Q218" s="169" t="n">
        <v>0</v>
      </c>
      <c r="R218" s="169" t="n">
        <f aca="false">Q218*H218</f>
        <v>0</v>
      </c>
      <c r="S218" s="169" t="n">
        <v>0.0245</v>
      </c>
      <c r="T218" s="170" t="n">
        <f aca="false">S218*H218</f>
        <v>0.0245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165</v>
      </c>
      <c r="AT218" s="171" t="s">
        <v>128</v>
      </c>
      <c r="AU218" s="171" t="s">
        <v>81</v>
      </c>
      <c r="AY218" s="3" t="s">
        <v>125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79</v>
      </c>
      <c r="BK218" s="172" t="n">
        <f aca="false">ROUND(I218*H218,2)</f>
        <v>0</v>
      </c>
      <c r="BL218" s="3" t="s">
        <v>165</v>
      </c>
      <c r="BM218" s="171" t="s">
        <v>372</v>
      </c>
    </row>
    <row r="219" s="27" customFormat="true" ht="44.25" hidden="false" customHeight="true" outlineLevel="0" collapsed="false">
      <c r="A219" s="22"/>
      <c r="B219" s="159"/>
      <c r="C219" s="160" t="s">
        <v>373</v>
      </c>
      <c r="D219" s="160" t="s">
        <v>128</v>
      </c>
      <c r="E219" s="161" t="s">
        <v>374</v>
      </c>
      <c r="F219" s="162" t="s">
        <v>375</v>
      </c>
      <c r="G219" s="163" t="s">
        <v>359</v>
      </c>
      <c r="H219" s="164" t="n">
        <v>1</v>
      </c>
      <c r="I219" s="165"/>
      <c r="J219" s="166" t="n">
        <f aca="false">ROUND(I219*H219,2)</f>
        <v>0</v>
      </c>
      <c r="K219" s="162" t="s">
        <v>132</v>
      </c>
      <c r="L219" s="23"/>
      <c r="M219" s="167"/>
      <c r="N219" s="168" t="s">
        <v>39</v>
      </c>
      <c r="O219" s="60"/>
      <c r="P219" s="169" t="n">
        <f aca="false">O219*H219</f>
        <v>0</v>
      </c>
      <c r="Q219" s="169" t="n">
        <v>0.03442</v>
      </c>
      <c r="R219" s="169" t="n">
        <f aca="false">Q219*H219</f>
        <v>0.03442</v>
      </c>
      <c r="S219" s="169" t="n">
        <v>0</v>
      </c>
      <c r="T219" s="170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1" t="s">
        <v>165</v>
      </c>
      <c r="AT219" s="171" t="s">
        <v>128</v>
      </c>
      <c r="AU219" s="171" t="s">
        <v>81</v>
      </c>
      <c r="AY219" s="3" t="s">
        <v>125</v>
      </c>
      <c r="BE219" s="172" t="n">
        <f aca="false">IF(N219="základní",J219,0)</f>
        <v>0</v>
      </c>
      <c r="BF219" s="172" t="n">
        <f aca="false">IF(N219="snížená",J219,0)</f>
        <v>0</v>
      </c>
      <c r="BG219" s="172" t="n">
        <f aca="false">IF(N219="zákl. přenesená",J219,0)</f>
        <v>0</v>
      </c>
      <c r="BH219" s="172" t="n">
        <f aca="false">IF(N219="sníž. přenesená",J219,0)</f>
        <v>0</v>
      </c>
      <c r="BI219" s="172" t="n">
        <f aca="false">IF(N219="nulová",J219,0)</f>
        <v>0</v>
      </c>
      <c r="BJ219" s="3" t="s">
        <v>79</v>
      </c>
      <c r="BK219" s="172" t="n">
        <f aca="false">ROUND(I219*H219,2)</f>
        <v>0</v>
      </c>
      <c r="BL219" s="3" t="s">
        <v>165</v>
      </c>
      <c r="BM219" s="171" t="s">
        <v>376</v>
      </c>
    </row>
    <row r="220" s="27" customFormat="true" ht="16.5" hidden="false" customHeight="true" outlineLevel="0" collapsed="false">
      <c r="A220" s="22"/>
      <c r="B220" s="159"/>
      <c r="C220" s="160" t="s">
        <v>377</v>
      </c>
      <c r="D220" s="160" t="s">
        <v>128</v>
      </c>
      <c r="E220" s="161" t="s">
        <v>378</v>
      </c>
      <c r="F220" s="162" t="s">
        <v>379</v>
      </c>
      <c r="G220" s="163" t="s">
        <v>359</v>
      </c>
      <c r="H220" s="164" t="n">
        <v>2</v>
      </c>
      <c r="I220" s="165"/>
      <c r="J220" s="166" t="n">
        <f aca="false">ROUND(I220*H220,2)</f>
        <v>0</v>
      </c>
      <c r="K220" s="162" t="s">
        <v>132</v>
      </c>
      <c r="L220" s="23"/>
      <c r="M220" s="167"/>
      <c r="N220" s="168" t="s">
        <v>39</v>
      </c>
      <c r="O220" s="60"/>
      <c r="P220" s="169" t="n">
        <f aca="false">O220*H220</f>
        <v>0</v>
      </c>
      <c r="Q220" s="169" t="n">
        <v>0</v>
      </c>
      <c r="R220" s="169" t="n">
        <f aca="false">Q220*H220</f>
        <v>0</v>
      </c>
      <c r="S220" s="169" t="n">
        <v>0.01493</v>
      </c>
      <c r="T220" s="170" t="n">
        <f aca="false">S220*H220</f>
        <v>0.02986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165</v>
      </c>
      <c r="AT220" s="171" t="s">
        <v>128</v>
      </c>
      <c r="AU220" s="171" t="s">
        <v>81</v>
      </c>
      <c r="AY220" s="3" t="s">
        <v>125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79</v>
      </c>
      <c r="BK220" s="172" t="n">
        <f aca="false">ROUND(I220*H220,2)</f>
        <v>0</v>
      </c>
      <c r="BL220" s="3" t="s">
        <v>165</v>
      </c>
      <c r="BM220" s="171" t="s">
        <v>380</v>
      </c>
    </row>
    <row r="221" s="27" customFormat="true" ht="24.15" hidden="false" customHeight="true" outlineLevel="0" collapsed="false">
      <c r="A221" s="22"/>
      <c r="B221" s="159"/>
      <c r="C221" s="160" t="s">
        <v>381</v>
      </c>
      <c r="D221" s="160" t="s">
        <v>128</v>
      </c>
      <c r="E221" s="161" t="s">
        <v>382</v>
      </c>
      <c r="F221" s="162" t="s">
        <v>383</v>
      </c>
      <c r="G221" s="163" t="s">
        <v>359</v>
      </c>
      <c r="H221" s="164" t="n">
        <v>3</v>
      </c>
      <c r="I221" s="165"/>
      <c r="J221" s="166" t="n">
        <f aca="false">ROUND(I221*H221,2)</f>
        <v>0</v>
      </c>
      <c r="K221" s="162"/>
      <c r="L221" s="23"/>
      <c r="M221" s="167"/>
      <c r="N221" s="168" t="s">
        <v>39</v>
      </c>
      <c r="O221" s="60"/>
      <c r="P221" s="169" t="n">
        <f aca="false">O221*H221</f>
        <v>0</v>
      </c>
      <c r="Q221" s="169" t="n">
        <v>0.01066</v>
      </c>
      <c r="R221" s="169" t="n">
        <f aca="false">Q221*H221</f>
        <v>0.03198</v>
      </c>
      <c r="S221" s="169" t="n">
        <v>0</v>
      </c>
      <c r="T221" s="170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1" t="s">
        <v>165</v>
      </c>
      <c r="AT221" s="171" t="s">
        <v>128</v>
      </c>
      <c r="AU221" s="171" t="s">
        <v>81</v>
      </c>
      <c r="AY221" s="3" t="s">
        <v>125</v>
      </c>
      <c r="BE221" s="172" t="n">
        <f aca="false">IF(N221="základní",J221,0)</f>
        <v>0</v>
      </c>
      <c r="BF221" s="172" t="n">
        <f aca="false">IF(N221="snížená",J221,0)</f>
        <v>0</v>
      </c>
      <c r="BG221" s="172" t="n">
        <f aca="false">IF(N221="zákl. přenesená",J221,0)</f>
        <v>0</v>
      </c>
      <c r="BH221" s="172" t="n">
        <f aca="false">IF(N221="sníž. přenesená",J221,0)</f>
        <v>0</v>
      </c>
      <c r="BI221" s="172" t="n">
        <f aca="false">IF(N221="nulová",J221,0)</f>
        <v>0</v>
      </c>
      <c r="BJ221" s="3" t="s">
        <v>79</v>
      </c>
      <c r="BK221" s="172" t="n">
        <f aca="false">ROUND(I221*H221,2)</f>
        <v>0</v>
      </c>
      <c r="BL221" s="3" t="s">
        <v>165</v>
      </c>
      <c r="BM221" s="171" t="s">
        <v>384</v>
      </c>
    </row>
    <row r="222" s="27" customFormat="true" ht="16.5" hidden="false" customHeight="true" outlineLevel="0" collapsed="false">
      <c r="A222" s="22"/>
      <c r="B222" s="159"/>
      <c r="C222" s="160" t="s">
        <v>385</v>
      </c>
      <c r="D222" s="160" t="s">
        <v>128</v>
      </c>
      <c r="E222" s="161" t="s">
        <v>386</v>
      </c>
      <c r="F222" s="162" t="s">
        <v>387</v>
      </c>
      <c r="G222" s="163" t="s">
        <v>359</v>
      </c>
      <c r="H222" s="164" t="n">
        <v>1</v>
      </c>
      <c r="I222" s="165"/>
      <c r="J222" s="166" t="n">
        <f aca="false">ROUND(I222*H222,2)</f>
        <v>0</v>
      </c>
      <c r="K222" s="162" t="s">
        <v>132</v>
      </c>
      <c r="L222" s="23"/>
      <c r="M222" s="167"/>
      <c r="N222" s="168" t="s">
        <v>39</v>
      </c>
      <c r="O222" s="60"/>
      <c r="P222" s="169" t="n">
        <f aca="false">O222*H222</f>
        <v>0</v>
      </c>
      <c r="Q222" s="169" t="n">
        <v>0</v>
      </c>
      <c r="R222" s="169" t="n">
        <f aca="false">Q222*H222</f>
        <v>0</v>
      </c>
      <c r="S222" s="169" t="n">
        <v>0.00156</v>
      </c>
      <c r="T222" s="170" t="n">
        <f aca="false">S222*H222</f>
        <v>0.00156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1" t="s">
        <v>165</v>
      </c>
      <c r="AT222" s="171" t="s">
        <v>128</v>
      </c>
      <c r="AU222" s="171" t="s">
        <v>81</v>
      </c>
      <c r="AY222" s="3" t="s">
        <v>125</v>
      </c>
      <c r="BE222" s="172" t="n">
        <f aca="false">IF(N222="základní",J222,0)</f>
        <v>0</v>
      </c>
      <c r="BF222" s="172" t="n">
        <f aca="false">IF(N222="snížená",J222,0)</f>
        <v>0</v>
      </c>
      <c r="BG222" s="172" t="n">
        <f aca="false">IF(N222="zákl. přenesená",J222,0)</f>
        <v>0</v>
      </c>
      <c r="BH222" s="172" t="n">
        <f aca="false">IF(N222="sníž. přenesená",J222,0)</f>
        <v>0</v>
      </c>
      <c r="BI222" s="172" t="n">
        <f aca="false">IF(N222="nulová",J222,0)</f>
        <v>0</v>
      </c>
      <c r="BJ222" s="3" t="s">
        <v>79</v>
      </c>
      <c r="BK222" s="172" t="n">
        <f aca="false">ROUND(I222*H222,2)</f>
        <v>0</v>
      </c>
      <c r="BL222" s="3" t="s">
        <v>165</v>
      </c>
      <c r="BM222" s="171" t="s">
        <v>388</v>
      </c>
    </row>
    <row r="223" s="27" customFormat="true" ht="16.5" hidden="false" customHeight="true" outlineLevel="0" collapsed="false">
      <c r="A223" s="22"/>
      <c r="B223" s="159"/>
      <c r="C223" s="160" t="s">
        <v>389</v>
      </c>
      <c r="D223" s="160" t="s">
        <v>128</v>
      </c>
      <c r="E223" s="161" t="s">
        <v>390</v>
      </c>
      <c r="F223" s="162" t="s">
        <v>391</v>
      </c>
      <c r="G223" s="163" t="s">
        <v>359</v>
      </c>
      <c r="H223" s="164" t="n">
        <v>1</v>
      </c>
      <c r="I223" s="165"/>
      <c r="J223" s="166" t="n">
        <f aca="false">ROUND(I223*H223,2)</f>
        <v>0</v>
      </c>
      <c r="K223" s="162" t="s">
        <v>132</v>
      </c>
      <c r="L223" s="23"/>
      <c r="M223" s="167"/>
      <c r="N223" s="168" t="s">
        <v>39</v>
      </c>
      <c r="O223" s="60"/>
      <c r="P223" s="169" t="n">
        <f aca="false">O223*H223</f>
        <v>0</v>
      </c>
      <c r="Q223" s="169" t="n">
        <v>0</v>
      </c>
      <c r="R223" s="169" t="n">
        <f aca="false">Q223*H223</f>
        <v>0</v>
      </c>
      <c r="S223" s="169" t="n">
        <v>0.00086</v>
      </c>
      <c r="T223" s="170" t="n">
        <f aca="false">S223*H223</f>
        <v>0.00086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1" t="s">
        <v>165</v>
      </c>
      <c r="AT223" s="171" t="s">
        <v>128</v>
      </c>
      <c r="AU223" s="171" t="s">
        <v>81</v>
      </c>
      <c r="AY223" s="3" t="s">
        <v>125</v>
      </c>
      <c r="BE223" s="172" t="n">
        <f aca="false">IF(N223="základní",J223,0)</f>
        <v>0</v>
      </c>
      <c r="BF223" s="172" t="n">
        <f aca="false">IF(N223="snížená",J223,0)</f>
        <v>0</v>
      </c>
      <c r="BG223" s="172" t="n">
        <f aca="false">IF(N223="zákl. přenesená",J223,0)</f>
        <v>0</v>
      </c>
      <c r="BH223" s="172" t="n">
        <f aca="false">IF(N223="sníž. přenesená",J223,0)</f>
        <v>0</v>
      </c>
      <c r="BI223" s="172" t="n">
        <f aca="false">IF(N223="nulová",J223,0)</f>
        <v>0</v>
      </c>
      <c r="BJ223" s="3" t="s">
        <v>79</v>
      </c>
      <c r="BK223" s="172" t="n">
        <f aca="false">ROUND(I223*H223,2)</f>
        <v>0</v>
      </c>
      <c r="BL223" s="3" t="s">
        <v>165</v>
      </c>
      <c r="BM223" s="171" t="s">
        <v>392</v>
      </c>
    </row>
    <row r="224" s="27" customFormat="true" ht="24.15" hidden="false" customHeight="true" outlineLevel="0" collapsed="false">
      <c r="A224" s="22"/>
      <c r="B224" s="159"/>
      <c r="C224" s="160" t="s">
        <v>393</v>
      </c>
      <c r="D224" s="160" t="s">
        <v>128</v>
      </c>
      <c r="E224" s="161" t="s">
        <v>394</v>
      </c>
      <c r="F224" s="162" t="s">
        <v>395</v>
      </c>
      <c r="G224" s="163" t="s">
        <v>359</v>
      </c>
      <c r="H224" s="164" t="n">
        <v>1</v>
      </c>
      <c r="I224" s="165"/>
      <c r="J224" s="166" t="n">
        <f aca="false">ROUND(I224*H224,2)</f>
        <v>0</v>
      </c>
      <c r="K224" s="162" t="s">
        <v>132</v>
      </c>
      <c r="L224" s="23"/>
      <c r="M224" s="167"/>
      <c r="N224" s="168" t="s">
        <v>39</v>
      </c>
      <c r="O224" s="60"/>
      <c r="P224" s="169" t="n">
        <f aca="false">O224*H224</f>
        <v>0</v>
      </c>
      <c r="Q224" s="169" t="n">
        <v>0.0018</v>
      </c>
      <c r="R224" s="169" t="n">
        <f aca="false">Q224*H224</f>
        <v>0.0018</v>
      </c>
      <c r="S224" s="169" t="n">
        <v>0</v>
      </c>
      <c r="T224" s="170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165</v>
      </c>
      <c r="AT224" s="171" t="s">
        <v>128</v>
      </c>
      <c r="AU224" s="171" t="s">
        <v>81</v>
      </c>
      <c r="AY224" s="3" t="s">
        <v>125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79</v>
      </c>
      <c r="BK224" s="172" t="n">
        <f aca="false">ROUND(I224*H224,2)</f>
        <v>0</v>
      </c>
      <c r="BL224" s="3" t="s">
        <v>165</v>
      </c>
      <c r="BM224" s="171" t="s">
        <v>396</v>
      </c>
    </row>
    <row r="225" s="27" customFormat="true" ht="16.5" hidden="false" customHeight="true" outlineLevel="0" collapsed="false">
      <c r="A225" s="22"/>
      <c r="B225" s="159"/>
      <c r="C225" s="160" t="s">
        <v>397</v>
      </c>
      <c r="D225" s="160" t="s">
        <v>128</v>
      </c>
      <c r="E225" s="161" t="s">
        <v>398</v>
      </c>
      <c r="F225" s="162" t="s">
        <v>399</v>
      </c>
      <c r="G225" s="163" t="s">
        <v>359</v>
      </c>
      <c r="H225" s="164" t="n">
        <v>1</v>
      </c>
      <c r="I225" s="165"/>
      <c r="J225" s="166" t="n">
        <f aca="false">ROUND(I225*H225,2)</f>
        <v>0</v>
      </c>
      <c r="K225" s="162" t="s">
        <v>132</v>
      </c>
      <c r="L225" s="23"/>
      <c r="M225" s="167"/>
      <c r="N225" s="168" t="s">
        <v>39</v>
      </c>
      <c r="O225" s="60"/>
      <c r="P225" s="169" t="n">
        <f aca="false">O225*H225</f>
        <v>0</v>
      </c>
      <c r="Q225" s="169" t="n">
        <v>0.00184</v>
      </c>
      <c r="R225" s="169" t="n">
        <f aca="false">Q225*H225</f>
        <v>0.00184</v>
      </c>
      <c r="S225" s="169" t="n">
        <v>0</v>
      </c>
      <c r="T225" s="170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1" t="s">
        <v>165</v>
      </c>
      <c r="AT225" s="171" t="s">
        <v>128</v>
      </c>
      <c r="AU225" s="171" t="s">
        <v>81</v>
      </c>
      <c r="AY225" s="3" t="s">
        <v>125</v>
      </c>
      <c r="BE225" s="172" t="n">
        <f aca="false">IF(N225="základní",J225,0)</f>
        <v>0</v>
      </c>
      <c r="BF225" s="172" t="n">
        <f aca="false">IF(N225="snížená",J225,0)</f>
        <v>0</v>
      </c>
      <c r="BG225" s="172" t="n">
        <f aca="false">IF(N225="zákl. přenesená",J225,0)</f>
        <v>0</v>
      </c>
      <c r="BH225" s="172" t="n">
        <f aca="false">IF(N225="sníž. přenesená",J225,0)</f>
        <v>0</v>
      </c>
      <c r="BI225" s="172" t="n">
        <f aca="false">IF(N225="nulová",J225,0)</f>
        <v>0</v>
      </c>
      <c r="BJ225" s="3" t="s">
        <v>79</v>
      </c>
      <c r="BK225" s="172" t="n">
        <f aca="false">ROUND(I225*H225,2)</f>
        <v>0</v>
      </c>
      <c r="BL225" s="3" t="s">
        <v>165</v>
      </c>
      <c r="BM225" s="171" t="s">
        <v>400</v>
      </c>
    </row>
    <row r="226" s="27" customFormat="true" ht="16.5" hidden="false" customHeight="true" outlineLevel="0" collapsed="false">
      <c r="A226" s="22"/>
      <c r="B226" s="159"/>
      <c r="C226" s="160" t="s">
        <v>401</v>
      </c>
      <c r="D226" s="160" t="s">
        <v>128</v>
      </c>
      <c r="E226" s="161" t="s">
        <v>402</v>
      </c>
      <c r="F226" s="162" t="s">
        <v>403</v>
      </c>
      <c r="G226" s="163" t="s">
        <v>359</v>
      </c>
      <c r="H226" s="164" t="n">
        <v>1</v>
      </c>
      <c r="I226" s="165"/>
      <c r="J226" s="166" t="n">
        <f aca="false">ROUND(I226*H226,2)</f>
        <v>0</v>
      </c>
      <c r="K226" s="162" t="s">
        <v>132</v>
      </c>
      <c r="L226" s="23"/>
      <c r="M226" s="167"/>
      <c r="N226" s="168" t="s">
        <v>39</v>
      </c>
      <c r="O226" s="60"/>
      <c r="P226" s="169" t="n">
        <f aca="false">O226*H226</f>
        <v>0</v>
      </c>
      <c r="Q226" s="169" t="n">
        <v>0.00184</v>
      </c>
      <c r="R226" s="169" t="n">
        <f aca="false">Q226*H226</f>
        <v>0.00184</v>
      </c>
      <c r="S226" s="169" t="n">
        <v>0</v>
      </c>
      <c r="T226" s="170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1" t="s">
        <v>165</v>
      </c>
      <c r="AT226" s="171" t="s">
        <v>128</v>
      </c>
      <c r="AU226" s="171" t="s">
        <v>81</v>
      </c>
      <c r="AY226" s="3" t="s">
        <v>125</v>
      </c>
      <c r="BE226" s="172" t="n">
        <f aca="false">IF(N226="základní",J226,0)</f>
        <v>0</v>
      </c>
      <c r="BF226" s="172" t="n">
        <f aca="false">IF(N226="snížená",J226,0)</f>
        <v>0</v>
      </c>
      <c r="BG226" s="172" t="n">
        <f aca="false">IF(N226="zákl. přenesená",J226,0)</f>
        <v>0</v>
      </c>
      <c r="BH226" s="172" t="n">
        <f aca="false">IF(N226="sníž. přenesená",J226,0)</f>
        <v>0</v>
      </c>
      <c r="BI226" s="172" t="n">
        <f aca="false">IF(N226="nulová",J226,0)</f>
        <v>0</v>
      </c>
      <c r="BJ226" s="3" t="s">
        <v>79</v>
      </c>
      <c r="BK226" s="172" t="n">
        <f aca="false">ROUND(I226*H226,2)</f>
        <v>0</v>
      </c>
      <c r="BL226" s="3" t="s">
        <v>165</v>
      </c>
      <c r="BM226" s="171" t="s">
        <v>404</v>
      </c>
    </row>
    <row r="227" s="27" customFormat="true" ht="24.15" hidden="false" customHeight="true" outlineLevel="0" collapsed="false">
      <c r="A227" s="22"/>
      <c r="B227" s="159"/>
      <c r="C227" s="160" t="s">
        <v>405</v>
      </c>
      <c r="D227" s="160" t="s">
        <v>128</v>
      </c>
      <c r="E227" s="161" t="s">
        <v>406</v>
      </c>
      <c r="F227" s="162" t="s">
        <v>407</v>
      </c>
      <c r="G227" s="163" t="s">
        <v>314</v>
      </c>
      <c r="H227" s="192"/>
      <c r="I227" s="165"/>
      <c r="J227" s="166" t="n">
        <f aca="false">ROUND(I227*H227,2)</f>
        <v>0</v>
      </c>
      <c r="K227" s="162" t="s">
        <v>132</v>
      </c>
      <c r="L227" s="23"/>
      <c r="M227" s="167"/>
      <c r="N227" s="168" t="s">
        <v>39</v>
      </c>
      <c r="O227" s="60"/>
      <c r="P227" s="169" t="n">
        <f aca="false">O227*H227</f>
        <v>0</v>
      </c>
      <c r="Q227" s="169" t="n">
        <v>0</v>
      </c>
      <c r="R227" s="169" t="n">
        <f aca="false">Q227*H227</f>
        <v>0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165</v>
      </c>
      <c r="AT227" s="171" t="s">
        <v>128</v>
      </c>
      <c r="AU227" s="171" t="s">
        <v>81</v>
      </c>
      <c r="AY227" s="3" t="s">
        <v>125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79</v>
      </c>
      <c r="BK227" s="172" t="n">
        <f aca="false">ROUND(I227*H227,2)</f>
        <v>0</v>
      </c>
      <c r="BL227" s="3" t="s">
        <v>165</v>
      </c>
      <c r="BM227" s="171" t="s">
        <v>408</v>
      </c>
    </row>
    <row r="228" s="145" customFormat="true" ht="22.8" hidden="false" customHeight="true" outlineLevel="0" collapsed="false">
      <c r="B228" s="146"/>
      <c r="D228" s="147" t="s">
        <v>73</v>
      </c>
      <c r="E228" s="157" t="s">
        <v>409</v>
      </c>
      <c r="F228" s="157" t="s">
        <v>410</v>
      </c>
      <c r="I228" s="149"/>
      <c r="J228" s="158" t="n">
        <f aca="false">BK228</f>
        <v>0</v>
      </c>
      <c r="L228" s="146"/>
      <c r="M228" s="151"/>
      <c r="N228" s="152"/>
      <c r="O228" s="152"/>
      <c r="P228" s="153" t="n">
        <f aca="false">SUM(P229:P233)</f>
        <v>0</v>
      </c>
      <c r="Q228" s="152"/>
      <c r="R228" s="153" t="n">
        <f aca="false">SUM(R229:R233)</f>
        <v>8E-005</v>
      </c>
      <c r="S228" s="152"/>
      <c r="T228" s="154" t="n">
        <f aca="false">SUM(T229:T233)</f>
        <v>0.02493</v>
      </c>
      <c r="AR228" s="147" t="s">
        <v>81</v>
      </c>
      <c r="AT228" s="155" t="s">
        <v>73</v>
      </c>
      <c r="AU228" s="155" t="s">
        <v>79</v>
      </c>
      <c r="AY228" s="147" t="s">
        <v>125</v>
      </c>
      <c r="BK228" s="156" t="n">
        <f aca="false">SUM(BK229:BK233)</f>
        <v>0</v>
      </c>
    </row>
    <row r="229" s="27" customFormat="true" ht="33" hidden="false" customHeight="true" outlineLevel="0" collapsed="false">
      <c r="A229" s="22"/>
      <c r="B229" s="159"/>
      <c r="C229" s="160" t="s">
        <v>411</v>
      </c>
      <c r="D229" s="160" t="s">
        <v>128</v>
      </c>
      <c r="E229" s="161" t="s">
        <v>412</v>
      </c>
      <c r="F229" s="162" t="s">
        <v>413</v>
      </c>
      <c r="G229" s="163" t="s">
        <v>189</v>
      </c>
      <c r="H229" s="164" t="n">
        <v>1</v>
      </c>
      <c r="I229" s="165"/>
      <c r="J229" s="166" t="n">
        <f aca="false">ROUND(I229*H229,2)</f>
        <v>0</v>
      </c>
      <c r="K229" s="162" t="s">
        <v>132</v>
      </c>
      <c r="L229" s="23"/>
      <c r="M229" s="167"/>
      <c r="N229" s="168" t="s">
        <v>39</v>
      </c>
      <c r="O229" s="60"/>
      <c r="P229" s="169" t="n">
        <f aca="false">O229*H229</f>
        <v>0</v>
      </c>
      <c r="Q229" s="169" t="n">
        <v>8E-005</v>
      </c>
      <c r="R229" s="169" t="n">
        <f aca="false">Q229*H229</f>
        <v>8E-005</v>
      </c>
      <c r="S229" s="169" t="n">
        <v>0.02493</v>
      </c>
      <c r="T229" s="170" t="n">
        <f aca="false">S229*H229</f>
        <v>0.02493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1" t="s">
        <v>165</v>
      </c>
      <c r="AT229" s="171" t="s">
        <v>128</v>
      </c>
      <c r="AU229" s="171" t="s">
        <v>81</v>
      </c>
      <c r="AY229" s="3" t="s">
        <v>125</v>
      </c>
      <c r="BE229" s="172" t="n">
        <f aca="false">IF(N229="základní",J229,0)</f>
        <v>0</v>
      </c>
      <c r="BF229" s="172" t="n">
        <f aca="false">IF(N229="snížená",J229,0)</f>
        <v>0</v>
      </c>
      <c r="BG229" s="172" t="n">
        <f aca="false">IF(N229="zákl. přenesená",J229,0)</f>
        <v>0</v>
      </c>
      <c r="BH229" s="172" t="n">
        <f aca="false">IF(N229="sníž. přenesená",J229,0)</f>
        <v>0</v>
      </c>
      <c r="BI229" s="172" t="n">
        <f aca="false">IF(N229="nulová",J229,0)</f>
        <v>0</v>
      </c>
      <c r="BJ229" s="3" t="s">
        <v>79</v>
      </c>
      <c r="BK229" s="172" t="n">
        <f aca="false">ROUND(I229*H229,2)</f>
        <v>0</v>
      </c>
      <c r="BL229" s="3" t="s">
        <v>165</v>
      </c>
      <c r="BM229" s="171" t="s">
        <v>414</v>
      </c>
    </row>
    <row r="230" s="27" customFormat="true" ht="16.5" hidden="false" customHeight="true" outlineLevel="0" collapsed="false">
      <c r="A230" s="22"/>
      <c r="B230" s="159"/>
      <c r="C230" s="160" t="s">
        <v>415</v>
      </c>
      <c r="D230" s="160" t="s">
        <v>128</v>
      </c>
      <c r="E230" s="161" t="s">
        <v>416</v>
      </c>
      <c r="F230" s="162" t="s">
        <v>417</v>
      </c>
      <c r="G230" s="163" t="s">
        <v>189</v>
      </c>
      <c r="H230" s="164" t="n">
        <v>1</v>
      </c>
      <c r="I230" s="165"/>
      <c r="J230" s="166" t="n">
        <f aca="false">ROUND(I230*H230,2)</f>
        <v>0</v>
      </c>
      <c r="K230" s="162" t="s">
        <v>132</v>
      </c>
      <c r="L230" s="23"/>
      <c r="M230" s="167"/>
      <c r="N230" s="168" t="s">
        <v>39</v>
      </c>
      <c r="O230" s="60"/>
      <c r="P230" s="169" t="n">
        <f aca="false">O230*H230</f>
        <v>0</v>
      </c>
      <c r="Q230" s="169" t="n">
        <v>0</v>
      </c>
      <c r="R230" s="169" t="n">
        <f aca="false">Q230*H230</f>
        <v>0</v>
      </c>
      <c r="S230" s="169" t="n">
        <v>0</v>
      </c>
      <c r="T230" s="170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1" t="s">
        <v>165</v>
      </c>
      <c r="AT230" s="171" t="s">
        <v>128</v>
      </c>
      <c r="AU230" s="171" t="s">
        <v>81</v>
      </c>
      <c r="AY230" s="3" t="s">
        <v>125</v>
      </c>
      <c r="BE230" s="172" t="n">
        <f aca="false">IF(N230="základní",J230,0)</f>
        <v>0</v>
      </c>
      <c r="BF230" s="172" t="n">
        <f aca="false">IF(N230="snížená",J230,0)</f>
        <v>0</v>
      </c>
      <c r="BG230" s="172" t="n">
        <f aca="false">IF(N230="zákl. přenesená",J230,0)</f>
        <v>0</v>
      </c>
      <c r="BH230" s="172" t="n">
        <f aca="false">IF(N230="sníž. přenesená",J230,0)</f>
        <v>0</v>
      </c>
      <c r="BI230" s="172" t="n">
        <f aca="false">IF(N230="nulová",J230,0)</f>
        <v>0</v>
      </c>
      <c r="BJ230" s="3" t="s">
        <v>79</v>
      </c>
      <c r="BK230" s="172" t="n">
        <f aca="false">ROUND(I230*H230,2)</f>
        <v>0</v>
      </c>
      <c r="BL230" s="3" t="s">
        <v>165</v>
      </c>
      <c r="BM230" s="171" t="s">
        <v>418</v>
      </c>
    </row>
    <row r="231" s="27" customFormat="true" ht="16.5" hidden="false" customHeight="true" outlineLevel="0" collapsed="false">
      <c r="A231" s="22"/>
      <c r="B231" s="159"/>
      <c r="C231" s="160" t="s">
        <v>419</v>
      </c>
      <c r="D231" s="160" t="s">
        <v>128</v>
      </c>
      <c r="E231" s="161" t="s">
        <v>420</v>
      </c>
      <c r="F231" s="162" t="s">
        <v>421</v>
      </c>
      <c r="G231" s="163" t="s">
        <v>131</v>
      </c>
      <c r="H231" s="164" t="n">
        <v>30</v>
      </c>
      <c r="I231" s="165"/>
      <c r="J231" s="166" t="n">
        <f aca="false">ROUND(I231*H231,2)</f>
        <v>0</v>
      </c>
      <c r="K231" s="162" t="s">
        <v>132</v>
      </c>
      <c r="L231" s="23"/>
      <c r="M231" s="167"/>
      <c r="N231" s="168" t="s">
        <v>39</v>
      </c>
      <c r="O231" s="60"/>
      <c r="P231" s="169" t="n">
        <f aca="false">O231*H231</f>
        <v>0</v>
      </c>
      <c r="Q231" s="169" t="n">
        <v>0</v>
      </c>
      <c r="R231" s="169" t="n">
        <f aca="false">Q231*H231</f>
        <v>0</v>
      </c>
      <c r="S231" s="169" t="n">
        <v>0</v>
      </c>
      <c r="T231" s="170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165</v>
      </c>
      <c r="AT231" s="171" t="s">
        <v>128</v>
      </c>
      <c r="AU231" s="171" t="s">
        <v>81</v>
      </c>
      <c r="AY231" s="3" t="s">
        <v>125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79</v>
      </c>
      <c r="BK231" s="172" t="n">
        <f aca="false">ROUND(I231*H231,2)</f>
        <v>0</v>
      </c>
      <c r="BL231" s="3" t="s">
        <v>165</v>
      </c>
      <c r="BM231" s="171" t="s">
        <v>422</v>
      </c>
    </row>
    <row r="232" s="27" customFormat="true" ht="16.5" hidden="false" customHeight="true" outlineLevel="0" collapsed="false">
      <c r="A232" s="22"/>
      <c r="B232" s="159"/>
      <c r="C232" s="160" t="s">
        <v>423</v>
      </c>
      <c r="D232" s="160" t="s">
        <v>128</v>
      </c>
      <c r="E232" s="161" t="s">
        <v>424</v>
      </c>
      <c r="F232" s="162" t="s">
        <v>425</v>
      </c>
      <c r="G232" s="163" t="s">
        <v>131</v>
      </c>
      <c r="H232" s="164" t="n">
        <v>30</v>
      </c>
      <c r="I232" s="165"/>
      <c r="J232" s="166" t="n">
        <f aca="false">ROUND(I232*H232,2)</f>
        <v>0</v>
      </c>
      <c r="K232" s="162" t="s">
        <v>132</v>
      </c>
      <c r="L232" s="23"/>
      <c r="M232" s="167"/>
      <c r="N232" s="168" t="s">
        <v>39</v>
      </c>
      <c r="O232" s="60"/>
      <c r="P232" s="169" t="n">
        <f aca="false">O232*H232</f>
        <v>0</v>
      </c>
      <c r="Q232" s="169" t="n">
        <v>0</v>
      </c>
      <c r="R232" s="169" t="n">
        <f aca="false">Q232*H232</f>
        <v>0</v>
      </c>
      <c r="S232" s="169" t="n">
        <v>0</v>
      </c>
      <c r="T232" s="170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1" t="s">
        <v>165</v>
      </c>
      <c r="AT232" s="171" t="s">
        <v>128</v>
      </c>
      <c r="AU232" s="171" t="s">
        <v>81</v>
      </c>
      <c r="AY232" s="3" t="s">
        <v>125</v>
      </c>
      <c r="BE232" s="172" t="n">
        <f aca="false">IF(N232="základní",J232,0)</f>
        <v>0</v>
      </c>
      <c r="BF232" s="172" t="n">
        <f aca="false">IF(N232="snížená",J232,0)</f>
        <v>0</v>
      </c>
      <c r="BG232" s="172" t="n">
        <f aca="false">IF(N232="zákl. přenesená",J232,0)</f>
        <v>0</v>
      </c>
      <c r="BH232" s="172" t="n">
        <f aca="false">IF(N232="sníž. přenesená",J232,0)</f>
        <v>0</v>
      </c>
      <c r="BI232" s="172" t="n">
        <f aca="false">IF(N232="nulová",J232,0)</f>
        <v>0</v>
      </c>
      <c r="BJ232" s="3" t="s">
        <v>79</v>
      </c>
      <c r="BK232" s="172" t="n">
        <f aca="false">ROUND(I232*H232,2)</f>
        <v>0</v>
      </c>
      <c r="BL232" s="3" t="s">
        <v>165</v>
      </c>
      <c r="BM232" s="171" t="s">
        <v>426</v>
      </c>
    </row>
    <row r="233" s="27" customFormat="true" ht="24.15" hidden="false" customHeight="true" outlineLevel="0" collapsed="false">
      <c r="A233" s="22"/>
      <c r="B233" s="159"/>
      <c r="C233" s="160" t="s">
        <v>427</v>
      </c>
      <c r="D233" s="160" t="s">
        <v>128</v>
      </c>
      <c r="E233" s="161" t="s">
        <v>428</v>
      </c>
      <c r="F233" s="162" t="s">
        <v>429</v>
      </c>
      <c r="G233" s="163" t="s">
        <v>314</v>
      </c>
      <c r="H233" s="192"/>
      <c r="I233" s="165"/>
      <c r="J233" s="166" t="n">
        <f aca="false">ROUND(I233*H233,2)</f>
        <v>0</v>
      </c>
      <c r="K233" s="162" t="s">
        <v>132</v>
      </c>
      <c r="L233" s="23"/>
      <c r="M233" s="167"/>
      <c r="N233" s="168" t="s">
        <v>39</v>
      </c>
      <c r="O233" s="60"/>
      <c r="P233" s="169" t="n">
        <f aca="false">O233*H233</f>
        <v>0</v>
      </c>
      <c r="Q233" s="169" t="n">
        <v>0</v>
      </c>
      <c r="R233" s="169" t="n">
        <f aca="false">Q233*H233</f>
        <v>0</v>
      </c>
      <c r="S233" s="169" t="n">
        <v>0</v>
      </c>
      <c r="T233" s="170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165</v>
      </c>
      <c r="AT233" s="171" t="s">
        <v>128</v>
      </c>
      <c r="AU233" s="171" t="s">
        <v>81</v>
      </c>
      <c r="AY233" s="3" t="s">
        <v>125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79</v>
      </c>
      <c r="BK233" s="172" t="n">
        <f aca="false">ROUND(I233*H233,2)</f>
        <v>0</v>
      </c>
      <c r="BL233" s="3" t="s">
        <v>165</v>
      </c>
      <c r="BM233" s="171" t="s">
        <v>430</v>
      </c>
    </row>
    <row r="234" s="145" customFormat="true" ht="22.8" hidden="false" customHeight="true" outlineLevel="0" collapsed="false">
      <c r="B234" s="146"/>
      <c r="D234" s="147" t="s">
        <v>73</v>
      </c>
      <c r="E234" s="157" t="s">
        <v>431</v>
      </c>
      <c r="F234" s="157" t="s">
        <v>432</v>
      </c>
      <c r="I234" s="149"/>
      <c r="J234" s="158" t="n">
        <f aca="false">BK234</f>
        <v>0</v>
      </c>
      <c r="L234" s="146"/>
      <c r="M234" s="151"/>
      <c r="N234" s="152"/>
      <c r="O234" s="152"/>
      <c r="P234" s="153" t="n">
        <f aca="false">SUM(P235:P250)</f>
        <v>0</v>
      </c>
      <c r="Q234" s="152"/>
      <c r="R234" s="153" t="n">
        <f aca="false">SUM(R235:R250)</f>
        <v>0</v>
      </c>
      <c r="S234" s="152"/>
      <c r="T234" s="154" t="n">
        <f aca="false">SUM(T235:T250)</f>
        <v>0.0024</v>
      </c>
      <c r="AR234" s="147" t="s">
        <v>81</v>
      </c>
      <c r="AT234" s="155" t="s">
        <v>73</v>
      </c>
      <c r="AU234" s="155" t="s">
        <v>79</v>
      </c>
      <c r="AY234" s="147" t="s">
        <v>125</v>
      </c>
      <c r="BK234" s="156" t="n">
        <f aca="false">SUM(BK235:BK250)</f>
        <v>0</v>
      </c>
    </row>
    <row r="235" s="27" customFormat="true" ht="37.8" hidden="false" customHeight="true" outlineLevel="0" collapsed="false">
      <c r="A235" s="22"/>
      <c r="B235" s="159"/>
      <c r="C235" s="160" t="s">
        <v>433</v>
      </c>
      <c r="D235" s="160" t="s">
        <v>128</v>
      </c>
      <c r="E235" s="161" t="s">
        <v>434</v>
      </c>
      <c r="F235" s="162" t="s">
        <v>435</v>
      </c>
      <c r="G235" s="163" t="s">
        <v>189</v>
      </c>
      <c r="H235" s="164" t="n">
        <v>3</v>
      </c>
      <c r="I235" s="165"/>
      <c r="J235" s="166" t="n">
        <f aca="false">ROUND(I235*H235,2)</f>
        <v>0</v>
      </c>
      <c r="K235" s="162" t="s">
        <v>132</v>
      </c>
      <c r="L235" s="23"/>
      <c r="M235" s="167"/>
      <c r="N235" s="168" t="s">
        <v>39</v>
      </c>
      <c r="O235" s="60"/>
      <c r="P235" s="169" t="n">
        <f aca="false">O235*H235</f>
        <v>0</v>
      </c>
      <c r="Q235" s="169" t="n">
        <v>0</v>
      </c>
      <c r="R235" s="169" t="n">
        <f aca="false">Q235*H235</f>
        <v>0</v>
      </c>
      <c r="S235" s="169" t="n">
        <v>0.0008</v>
      </c>
      <c r="T235" s="170" t="n">
        <f aca="false">S235*H235</f>
        <v>0.0024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165</v>
      </c>
      <c r="AT235" s="171" t="s">
        <v>128</v>
      </c>
      <c r="AU235" s="171" t="s">
        <v>81</v>
      </c>
      <c r="AY235" s="3" t="s">
        <v>125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79</v>
      </c>
      <c r="BK235" s="172" t="n">
        <f aca="false">ROUND(I235*H235,2)</f>
        <v>0</v>
      </c>
      <c r="BL235" s="3" t="s">
        <v>165</v>
      </c>
      <c r="BM235" s="171" t="s">
        <v>436</v>
      </c>
    </row>
    <row r="236" s="27" customFormat="true" ht="16.5" hidden="false" customHeight="true" outlineLevel="0" collapsed="false">
      <c r="A236" s="22"/>
      <c r="B236" s="159"/>
      <c r="C236" s="160" t="s">
        <v>437</v>
      </c>
      <c r="D236" s="160" t="s">
        <v>128</v>
      </c>
      <c r="E236" s="161" t="s">
        <v>438</v>
      </c>
      <c r="F236" s="162" t="s">
        <v>439</v>
      </c>
      <c r="G236" s="163" t="s">
        <v>189</v>
      </c>
      <c r="H236" s="164" t="n">
        <v>1</v>
      </c>
      <c r="I236" s="165"/>
      <c r="J236" s="166" t="n">
        <f aca="false">ROUND(I236*H236,2)</f>
        <v>0</v>
      </c>
      <c r="K236" s="162"/>
      <c r="L236" s="23"/>
      <c r="M236" s="167"/>
      <c r="N236" s="168" t="s">
        <v>39</v>
      </c>
      <c r="O236" s="60"/>
      <c r="P236" s="169" t="n">
        <f aca="false">O236*H236</f>
        <v>0</v>
      </c>
      <c r="Q236" s="169" t="n">
        <v>0</v>
      </c>
      <c r="R236" s="169" t="n">
        <f aca="false">Q236*H236</f>
        <v>0</v>
      </c>
      <c r="S236" s="169" t="n">
        <v>0</v>
      </c>
      <c r="T236" s="170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1" t="s">
        <v>165</v>
      </c>
      <c r="AT236" s="171" t="s">
        <v>128</v>
      </c>
      <c r="AU236" s="171" t="s">
        <v>81</v>
      </c>
      <c r="AY236" s="3" t="s">
        <v>125</v>
      </c>
      <c r="BE236" s="172" t="n">
        <f aca="false">IF(N236="základní",J236,0)</f>
        <v>0</v>
      </c>
      <c r="BF236" s="172" t="n">
        <f aca="false">IF(N236="snížená",J236,0)</f>
        <v>0</v>
      </c>
      <c r="BG236" s="172" t="n">
        <f aca="false">IF(N236="zákl. přenesená",J236,0)</f>
        <v>0</v>
      </c>
      <c r="BH236" s="172" t="n">
        <f aca="false">IF(N236="sníž. přenesená",J236,0)</f>
        <v>0</v>
      </c>
      <c r="BI236" s="172" t="n">
        <f aca="false">IF(N236="nulová",J236,0)</f>
        <v>0</v>
      </c>
      <c r="BJ236" s="3" t="s">
        <v>79</v>
      </c>
      <c r="BK236" s="172" t="n">
        <f aca="false">ROUND(I236*H236,2)</f>
        <v>0</v>
      </c>
      <c r="BL236" s="3" t="s">
        <v>165</v>
      </c>
      <c r="BM236" s="171" t="s">
        <v>440</v>
      </c>
    </row>
    <row r="237" s="27" customFormat="true" ht="24.15" hidden="false" customHeight="true" outlineLevel="0" collapsed="false">
      <c r="A237" s="22"/>
      <c r="B237" s="159"/>
      <c r="C237" s="160" t="s">
        <v>441</v>
      </c>
      <c r="D237" s="160" t="s">
        <v>128</v>
      </c>
      <c r="E237" s="161" t="s">
        <v>442</v>
      </c>
      <c r="F237" s="162" t="s">
        <v>443</v>
      </c>
      <c r="G237" s="163" t="s">
        <v>189</v>
      </c>
      <c r="H237" s="164" t="n">
        <v>1</v>
      </c>
      <c r="I237" s="165"/>
      <c r="J237" s="166" t="n">
        <f aca="false">ROUND(I237*H237,2)</f>
        <v>0</v>
      </c>
      <c r="K237" s="162" t="s">
        <v>132</v>
      </c>
      <c r="L237" s="23"/>
      <c r="M237" s="167"/>
      <c r="N237" s="168" t="s">
        <v>39</v>
      </c>
      <c r="O237" s="60"/>
      <c r="P237" s="169" t="n">
        <f aca="false">O237*H237</f>
        <v>0</v>
      </c>
      <c r="Q237" s="169" t="n">
        <v>0</v>
      </c>
      <c r="R237" s="169" t="n">
        <f aca="false">Q237*H237</f>
        <v>0</v>
      </c>
      <c r="S237" s="169" t="n">
        <v>0</v>
      </c>
      <c r="T237" s="170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1" t="s">
        <v>165</v>
      </c>
      <c r="AT237" s="171" t="s">
        <v>128</v>
      </c>
      <c r="AU237" s="171" t="s">
        <v>81</v>
      </c>
      <c r="AY237" s="3" t="s">
        <v>125</v>
      </c>
      <c r="BE237" s="172" t="n">
        <f aca="false">IF(N237="základní",J237,0)</f>
        <v>0</v>
      </c>
      <c r="BF237" s="172" t="n">
        <f aca="false">IF(N237="snížená",J237,0)</f>
        <v>0</v>
      </c>
      <c r="BG237" s="172" t="n">
        <f aca="false">IF(N237="zákl. přenesená",J237,0)</f>
        <v>0</v>
      </c>
      <c r="BH237" s="172" t="n">
        <f aca="false">IF(N237="sníž. přenesená",J237,0)</f>
        <v>0</v>
      </c>
      <c r="BI237" s="172" t="n">
        <f aca="false">IF(N237="nulová",J237,0)</f>
        <v>0</v>
      </c>
      <c r="BJ237" s="3" t="s">
        <v>79</v>
      </c>
      <c r="BK237" s="172" t="n">
        <f aca="false">ROUND(I237*H237,2)</f>
        <v>0</v>
      </c>
      <c r="BL237" s="3" t="s">
        <v>165</v>
      </c>
      <c r="BM237" s="171" t="s">
        <v>444</v>
      </c>
    </row>
    <row r="238" s="27" customFormat="true" ht="24.15" hidden="false" customHeight="true" outlineLevel="0" collapsed="false">
      <c r="A238" s="22"/>
      <c r="B238" s="159"/>
      <c r="C238" s="160" t="s">
        <v>445</v>
      </c>
      <c r="D238" s="160" t="s">
        <v>128</v>
      </c>
      <c r="E238" s="161" t="s">
        <v>446</v>
      </c>
      <c r="F238" s="162" t="s">
        <v>447</v>
      </c>
      <c r="G238" s="163" t="s">
        <v>189</v>
      </c>
      <c r="H238" s="164" t="n">
        <v>1</v>
      </c>
      <c r="I238" s="165"/>
      <c r="J238" s="166" t="n">
        <f aca="false">ROUND(I238*H238,2)</f>
        <v>0</v>
      </c>
      <c r="K238" s="162"/>
      <c r="L238" s="23"/>
      <c r="M238" s="167"/>
      <c r="N238" s="168" t="s">
        <v>39</v>
      </c>
      <c r="O238" s="60"/>
      <c r="P238" s="169" t="n">
        <f aca="false">O238*H238</f>
        <v>0</v>
      </c>
      <c r="Q238" s="169" t="n">
        <v>0</v>
      </c>
      <c r="R238" s="169" t="n">
        <f aca="false">Q238*H238</f>
        <v>0</v>
      </c>
      <c r="S238" s="169" t="n">
        <v>0</v>
      </c>
      <c r="T238" s="170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165</v>
      </c>
      <c r="AT238" s="171" t="s">
        <v>128</v>
      </c>
      <c r="AU238" s="171" t="s">
        <v>81</v>
      </c>
      <c r="AY238" s="3" t="s">
        <v>125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79</v>
      </c>
      <c r="BK238" s="172" t="n">
        <f aca="false">ROUND(I238*H238,2)</f>
        <v>0</v>
      </c>
      <c r="BL238" s="3" t="s">
        <v>165</v>
      </c>
      <c r="BM238" s="171" t="s">
        <v>448</v>
      </c>
    </row>
    <row r="239" s="27" customFormat="true" ht="16.5" hidden="false" customHeight="true" outlineLevel="0" collapsed="false">
      <c r="A239" s="22"/>
      <c r="B239" s="159"/>
      <c r="C239" s="160" t="s">
        <v>449</v>
      </c>
      <c r="D239" s="160" t="s">
        <v>128</v>
      </c>
      <c r="E239" s="161" t="s">
        <v>450</v>
      </c>
      <c r="F239" s="162" t="s">
        <v>451</v>
      </c>
      <c r="G239" s="163" t="s">
        <v>189</v>
      </c>
      <c r="H239" s="164" t="n">
        <v>1</v>
      </c>
      <c r="I239" s="165"/>
      <c r="J239" s="166" t="n">
        <f aca="false">ROUND(I239*H239,2)</f>
        <v>0</v>
      </c>
      <c r="K239" s="162"/>
      <c r="L239" s="23"/>
      <c r="M239" s="167"/>
      <c r="N239" s="168" t="s">
        <v>39</v>
      </c>
      <c r="O239" s="60"/>
      <c r="P239" s="169" t="n">
        <f aca="false">O239*H239</f>
        <v>0</v>
      </c>
      <c r="Q239" s="169" t="n">
        <v>0</v>
      </c>
      <c r="R239" s="169" t="n">
        <f aca="false">Q239*H239</f>
        <v>0</v>
      </c>
      <c r="S239" s="169" t="n">
        <v>0</v>
      </c>
      <c r="T239" s="170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1" t="s">
        <v>165</v>
      </c>
      <c r="AT239" s="171" t="s">
        <v>128</v>
      </c>
      <c r="AU239" s="171" t="s">
        <v>81</v>
      </c>
      <c r="AY239" s="3" t="s">
        <v>125</v>
      </c>
      <c r="BE239" s="172" t="n">
        <f aca="false">IF(N239="základní",J239,0)</f>
        <v>0</v>
      </c>
      <c r="BF239" s="172" t="n">
        <f aca="false">IF(N239="snížená",J239,0)</f>
        <v>0</v>
      </c>
      <c r="BG239" s="172" t="n">
        <f aca="false">IF(N239="zákl. přenesená",J239,0)</f>
        <v>0</v>
      </c>
      <c r="BH239" s="172" t="n">
        <f aca="false">IF(N239="sníž. přenesená",J239,0)</f>
        <v>0</v>
      </c>
      <c r="BI239" s="172" t="n">
        <f aca="false">IF(N239="nulová",J239,0)</f>
        <v>0</v>
      </c>
      <c r="BJ239" s="3" t="s">
        <v>79</v>
      </c>
      <c r="BK239" s="172" t="n">
        <f aca="false">ROUND(I239*H239,2)</f>
        <v>0</v>
      </c>
      <c r="BL239" s="3" t="s">
        <v>165</v>
      </c>
      <c r="BM239" s="171" t="s">
        <v>452</v>
      </c>
    </row>
    <row r="240" s="27" customFormat="true" ht="16.5" hidden="false" customHeight="true" outlineLevel="0" collapsed="false">
      <c r="A240" s="22"/>
      <c r="B240" s="159"/>
      <c r="C240" s="160" t="s">
        <v>453</v>
      </c>
      <c r="D240" s="160" t="s">
        <v>128</v>
      </c>
      <c r="E240" s="161" t="s">
        <v>454</v>
      </c>
      <c r="F240" s="162" t="s">
        <v>455</v>
      </c>
      <c r="G240" s="163" t="s">
        <v>189</v>
      </c>
      <c r="H240" s="164" t="n">
        <v>1</v>
      </c>
      <c r="I240" s="165"/>
      <c r="J240" s="166" t="n">
        <f aca="false">ROUND(I240*H240,2)</f>
        <v>0</v>
      </c>
      <c r="K240" s="162"/>
      <c r="L240" s="23"/>
      <c r="M240" s="167"/>
      <c r="N240" s="168" t="s">
        <v>39</v>
      </c>
      <c r="O240" s="60"/>
      <c r="P240" s="169" t="n">
        <f aca="false">O240*H240</f>
        <v>0</v>
      </c>
      <c r="Q240" s="169" t="n">
        <v>0</v>
      </c>
      <c r="R240" s="169" t="n">
        <f aca="false">Q240*H240</f>
        <v>0</v>
      </c>
      <c r="S240" s="169" t="n">
        <v>0</v>
      </c>
      <c r="T240" s="170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1" t="s">
        <v>165</v>
      </c>
      <c r="AT240" s="171" t="s">
        <v>128</v>
      </c>
      <c r="AU240" s="171" t="s">
        <v>81</v>
      </c>
      <c r="AY240" s="3" t="s">
        <v>125</v>
      </c>
      <c r="BE240" s="172" t="n">
        <f aca="false">IF(N240="základní",J240,0)</f>
        <v>0</v>
      </c>
      <c r="BF240" s="172" t="n">
        <f aca="false">IF(N240="snížená",J240,0)</f>
        <v>0</v>
      </c>
      <c r="BG240" s="172" t="n">
        <f aca="false">IF(N240="zákl. přenesená",J240,0)</f>
        <v>0</v>
      </c>
      <c r="BH240" s="172" t="n">
        <f aca="false">IF(N240="sníž. přenesená",J240,0)</f>
        <v>0</v>
      </c>
      <c r="BI240" s="172" t="n">
        <f aca="false">IF(N240="nulová",J240,0)</f>
        <v>0</v>
      </c>
      <c r="BJ240" s="3" t="s">
        <v>79</v>
      </c>
      <c r="BK240" s="172" t="n">
        <f aca="false">ROUND(I240*H240,2)</f>
        <v>0</v>
      </c>
      <c r="BL240" s="3" t="s">
        <v>165</v>
      </c>
      <c r="BM240" s="171" t="s">
        <v>456</v>
      </c>
    </row>
    <row r="241" s="173" customFormat="true" ht="12.8" hidden="false" customHeight="false" outlineLevel="0" collapsed="false">
      <c r="B241" s="174"/>
      <c r="D241" s="175" t="s">
        <v>138</v>
      </c>
      <c r="E241" s="176"/>
      <c r="F241" s="177" t="s">
        <v>457</v>
      </c>
      <c r="H241" s="178" t="n">
        <v>1</v>
      </c>
      <c r="I241" s="179"/>
      <c r="L241" s="174"/>
      <c r="M241" s="180"/>
      <c r="N241" s="181"/>
      <c r="O241" s="181"/>
      <c r="P241" s="181"/>
      <c r="Q241" s="181"/>
      <c r="R241" s="181"/>
      <c r="S241" s="181"/>
      <c r="T241" s="182"/>
      <c r="AT241" s="176" t="s">
        <v>138</v>
      </c>
      <c r="AU241" s="176" t="s">
        <v>81</v>
      </c>
      <c r="AV241" s="173" t="s">
        <v>81</v>
      </c>
      <c r="AW241" s="173" t="s">
        <v>31</v>
      </c>
      <c r="AX241" s="173" t="s">
        <v>74</v>
      </c>
      <c r="AY241" s="176" t="s">
        <v>125</v>
      </c>
    </row>
    <row r="242" s="183" customFormat="true" ht="12.8" hidden="false" customHeight="false" outlineLevel="0" collapsed="false">
      <c r="B242" s="184"/>
      <c r="D242" s="175" t="s">
        <v>138</v>
      </c>
      <c r="E242" s="185"/>
      <c r="F242" s="186" t="s">
        <v>248</v>
      </c>
      <c r="H242" s="187" t="n">
        <v>1</v>
      </c>
      <c r="I242" s="188"/>
      <c r="L242" s="184"/>
      <c r="M242" s="189"/>
      <c r="N242" s="190"/>
      <c r="O242" s="190"/>
      <c r="P242" s="190"/>
      <c r="Q242" s="190"/>
      <c r="R242" s="190"/>
      <c r="S242" s="190"/>
      <c r="T242" s="191"/>
      <c r="AT242" s="185" t="s">
        <v>138</v>
      </c>
      <c r="AU242" s="185" t="s">
        <v>81</v>
      </c>
      <c r="AV242" s="183" t="s">
        <v>133</v>
      </c>
      <c r="AW242" s="183" t="s">
        <v>31</v>
      </c>
      <c r="AX242" s="183" t="s">
        <v>79</v>
      </c>
      <c r="AY242" s="185" t="s">
        <v>125</v>
      </c>
    </row>
    <row r="243" s="27" customFormat="true" ht="16.5" hidden="false" customHeight="true" outlineLevel="0" collapsed="false">
      <c r="A243" s="22"/>
      <c r="B243" s="159"/>
      <c r="C243" s="160" t="s">
        <v>458</v>
      </c>
      <c r="D243" s="160" t="s">
        <v>128</v>
      </c>
      <c r="E243" s="161" t="s">
        <v>459</v>
      </c>
      <c r="F243" s="162" t="s">
        <v>460</v>
      </c>
      <c r="G243" s="163" t="s">
        <v>189</v>
      </c>
      <c r="H243" s="164" t="n">
        <v>1</v>
      </c>
      <c r="I243" s="165"/>
      <c r="J243" s="166" t="n">
        <f aca="false">ROUND(I243*H243,2)</f>
        <v>0</v>
      </c>
      <c r="K243" s="162"/>
      <c r="L243" s="23"/>
      <c r="M243" s="167"/>
      <c r="N243" s="168" t="s">
        <v>39</v>
      </c>
      <c r="O243" s="60"/>
      <c r="P243" s="169" t="n">
        <f aca="false">O243*H243</f>
        <v>0</v>
      </c>
      <c r="Q243" s="169" t="n">
        <v>0</v>
      </c>
      <c r="R243" s="169" t="n">
        <f aca="false">Q243*H243</f>
        <v>0</v>
      </c>
      <c r="S243" s="169" t="n">
        <v>0</v>
      </c>
      <c r="T243" s="170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1" t="s">
        <v>165</v>
      </c>
      <c r="AT243" s="171" t="s">
        <v>128</v>
      </c>
      <c r="AU243" s="171" t="s">
        <v>81</v>
      </c>
      <c r="AY243" s="3" t="s">
        <v>125</v>
      </c>
      <c r="BE243" s="172" t="n">
        <f aca="false">IF(N243="základní",J243,0)</f>
        <v>0</v>
      </c>
      <c r="BF243" s="172" t="n">
        <f aca="false">IF(N243="snížená",J243,0)</f>
        <v>0</v>
      </c>
      <c r="BG243" s="172" t="n">
        <f aca="false">IF(N243="zákl. přenesená",J243,0)</f>
        <v>0</v>
      </c>
      <c r="BH243" s="172" t="n">
        <f aca="false">IF(N243="sníž. přenesená",J243,0)</f>
        <v>0</v>
      </c>
      <c r="BI243" s="172" t="n">
        <f aca="false">IF(N243="nulová",J243,0)</f>
        <v>0</v>
      </c>
      <c r="BJ243" s="3" t="s">
        <v>79</v>
      </c>
      <c r="BK243" s="172" t="n">
        <f aca="false">ROUND(I243*H243,2)</f>
        <v>0</v>
      </c>
      <c r="BL243" s="3" t="s">
        <v>165</v>
      </c>
      <c r="BM243" s="171" t="s">
        <v>461</v>
      </c>
    </row>
    <row r="244" s="27" customFormat="true" ht="33" hidden="false" customHeight="true" outlineLevel="0" collapsed="false">
      <c r="A244" s="22"/>
      <c r="B244" s="159"/>
      <c r="C244" s="160" t="s">
        <v>462</v>
      </c>
      <c r="D244" s="160" t="s">
        <v>128</v>
      </c>
      <c r="E244" s="161" t="s">
        <v>463</v>
      </c>
      <c r="F244" s="162" t="s">
        <v>464</v>
      </c>
      <c r="G244" s="163" t="s">
        <v>189</v>
      </c>
      <c r="H244" s="164" t="n">
        <v>1</v>
      </c>
      <c r="I244" s="165"/>
      <c r="J244" s="166" t="n">
        <f aca="false">ROUND(I244*H244,2)</f>
        <v>0</v>
      </c>
      <c r="K244" s="162"/>
      <c r="L244" s="23"/>
      <c r="M244" s="167"/>
      <c r="N244" s="168" t="s">
        <v>39</v>
      </c>
      <c r="O244" s="60"/>
      <c r="P244" s="169" t="n">
        <f aca="false">O244*H244</f>
        <v>0</v>
      </c>
      <c r="Q244" s="169" t="n">
        <v>0</v>
      </c>
      <c r="R244" s="169" t="n">
        <f aca="false">Q244*H244</f>
        <v>0</v>
      </c>
      <c r="S244" s="169" t="n">
        <v>0</v>
      </c>
      <c r="T244" s="170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1" t="s">
        <v>165</v>
      </c>
      <c r="AT244" s="171" t="s">
        <v>128</v>
      </c>
      <c r="AU244" s="171" t="s">
        <v>81</v>
      </c>
      <c r="AY244" s="3" t="s">
        <v>125</v>
      </c>
      <c r="BE244" s="172" t="n">
        <f aca="false">IF(N244="základní",J244,0)</f>
        <v>0</v>
      </c>
      <c r="BF244" s="172" t="n">
        <f aca="false">IF(N244="snížená",J244,0)</f>
        <v>0</v>
      </c>
      <c r="BG244" s="172" t="n">
        <f aca="false">IF(N244="zákl. přenesená",J244,0)</f>
        <v>0</v>
      </c>
      <c r="BH244" s="172" t="n">
        <f aca="false">IF(N244="sníž. přenesená",J244,0)</f>
        <v>0</v>
      </c>
      <c r="BI244" s="172" t="n">
        <f aca="false">IF(N244="nulová",J244,0)</f>
        <v>0</v>
      </c>
      <c r="BJ244" s="3" t="s">
        <v>79</v>
      </c>
      <c r="BK244" s="172" t="n">
        <f aca="false">ROUND(I244*H244,2)</f>
        <v>0</v>
      </c>
      <c r="BL244" s="3" t="s">
        <v>165</v>
      </c>
      <c r="BM244" s="171" t="s">
        <v>465</v>
      </c>
    </row>
    <row r="245" s="27" customFormat="true" ht="37.8" hidden="false" customHeight="true" outlineLevel="0" collapsed="false">
      <c r="A245" s="22"/>
      <c r="B245" s="159"/>
      <c r="C245" s="160" t="s">
        <v>466</v>
      </c>
      <c r="D245" s="160" t="s">
        <v>128</v>
      </c>
      <c r="E245" s="161" t="s">
        <v>467</v>
      </c>
      <c r="F245" s="162" t="s">
        <v>468</v>
      </c>
      <c r="G245" s="163" t="s">
        <v>189</v>
      </c>
      <c r="H245" s="164" t="n">
        <v>1</v>
      </c>
      <c r="I245" s="165"/>
      <c r="J245" s="166" t="n">
        <f aca="false">ROUND(I245*H245,2)</f>
        <v>0</v>
      </c>
      <c r="K245" s="162"/>
      <c r="L245" s="23"/>
      <c r="M245" s="167"/>
      <c r="N245" s="168" t="s">
        <v>39</v>
      </c>
      <c r="O245" s="60"/>
      <c r="P245" s="169" t="n">
        <f aca="false">O245*H245</f>
        <v>0</v>
      </c>
      <c r="Q245" s="169" t="n">
        <v>0</v>
      </c>
      <c r="R245" s="169" t="n">
        <f aca="false">Q245*H245</f>
        <v>0</v>
      </c>
      <c r="S245" s="169" t="n">
        <v>0</v>
      </c>
      <c r="T245" s="170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1" t="s">
        <v>165</v>
      </c>
      <c r="AT245" s="171" t="s">
        <v>128</v>
      </c>
      <c r="AU245" s="171" t="s">
        <v>81</v>
      </c>
      <c r="AY245" s="3" t="s">
        <v>125</v>
      </c>
      <c r="BE245" s="172" t="n">
        <f aca="false">IF(N245="základní",J245,0)</f>
        <v>0</v>
      </c>
      <c r="BF245" s="172" t="n">
        <f aca="false">IF(N245="snížená",J245,0)</f>
        <v>0</v>
      </c>
      <c r="BG245" s="172" t="n">
        <f aca="false">IF(N245="zákl. přenesená",J245,0)</f>
        <v>0</v>
      </c>
      <c r="BH245" s="172" t="n">
        <f aca="false">IF(N245="sníž. přenesená",J245,0)</f>
        <v>0</v>
      </c>
      <c r="BI245" s="172" t="n">
        <f aca="false">IF(N245="nulová",J245,0)</f>
        <v>0</v>
      </c>
      <c r="BJ245" s="3" t="s">
        <v>79</v>
      </c>
      <c r="BK245" s="172" t="n">
        <f aca="false">ROUND(I245*H245,2)</f>
        <v>0</v>
      </c>
      <c r="BL245" s="3" t="s">
        <v>165</v>
      </c>
      <c r="BM245" s="171" t="s">
        <v>469</v>
      </c>
    </row>
    <row r="246" s="27" customFormat="true" ht="21.75" hidden="false" customHeight="true" outlineLevel="0" collapsed="false">
      <c r="A246" s="22"/>
      <c r="B246" s="159"/>
      <c r="C246" s="160" t="s">
        <v>470</v>
      </c>
      <c r="D246" s="160" t="s">
        <v>128</v>
      </c>
      <c r="E246" s="161" t="s">
        <v>471</v>
      </c>
      <c r="F246" s="162" t="s">
        <v>472</v>
      </c>
      <c r="G246" s="163" t="s">
        <v>189</v>
      </c>
      <c r="H246" s="164" t="n">
        <v>1</v>
      </c>
      <c r="I246" s="165"/>
      <c r="J246" s="166" t="n">
        <f aca="false">ROUND(I246*H246,2)</f>
        <v>0</v>
      </c>
      <c r="K246" s="162"/>
      <c r="L246" s="23"/>
      <c r="M246" s="167"/>
      <c r="N246" s="168" t="s">
        <v>39</v>
      </c>
      <c r="O246" s="60"/>
      <c r="P246" s="169" t="n">
        <f aca="false">O246*H246</f>
        <v>0</v>
      </c>
      <c r="Q246" s="169" t="n">
        <v>0</v>
      </c>
      <c r="R246" s="169" t="n">
        <f aca="false">Q246*H246</f>
        <v>0</v>
      </c>
      <c r="S246" s="169" t="n">
        <v>0</v>
      </c>
      <c r="T246" s="170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1" t="s">
        <v>165</v>
      </c>
      <c r="AT246" s="171" t="s">
        <v>128</v>
      </c>
      <c r="AU246" s="171" t="s">
        <v>81</v>
      </c>
      <c r="AY246" s="3" t="s">
        <v>125</v>
      </c>
      <c r="BE246" s="172" t="n">
        <f aca="false">IF(N246="základní",J246,0)</f>
        <v>0</v>
      </c>
      <c r="BF246" s="172" t="n">
        <f aca="false">IF(N246="snížená",J246,0)</f>
        <v>0</v>
      </c>
      <c r="BG246" s="172" t="n">
        <f aca="false">IF(N246="zákl. přenesená",J246,0)</f>
        <v>0</v>
      </c>
      <c r="BH246" s="172" t="n">
        <f aca="false">IF(N246="sníž. přenesená",J246,0)</f>
        <v>0</v>
      </c>
      <c r="BI246" s="172" t="n">
        <f aca="false">IF(N246="nulová",J246,0)</f>
        <v>0</v>
      </c>
      <c r="BJ246" s="3" t="s">
        <v>79</v>
      </c>
      <c r="BK246" s="172" t="n">
        <f aca="false">ROUND(I246*H246,2)</f>
        <v>0</v>
      </c>
      <c r="BL246" s="3" t="s">
        <v>165</v>
      </c>
      <c r="BM246" s="171" t="s">
        <v>473</v>
      </c>
    </row>
    <row r="247" s="27" customFormat="true" ht="33" hidden="false" customHeight="true" outlineLevel="0" collapsed="false">
      <c r="A247" s="22"/>
      <c r="B247" s="159"/>
      <c r="C247" s="160" t="s">
        <v>474</v>
      </c>
      <c r="D247" s="160" t="s">
        <v>128</v>
      </c>
      <c r="E247" s="161" t="s">
        <v>475</v>
      </c>
      <c r="F247" s="162" t="s">
        <v>476</v>
      </c>
      <c r="G247" s="163" t="s">
        <v>189</v>
      </c>
      <c r="H247" s="164" t="n">
        <v>1</v>
      </c>
      <c r="I247" s="165"/>
      <c r="J247" s="166" t="n">
        <f aca="false">ROUND(I247*H247,2)</f>
        <v>0</v>
      </c>
      <c r="K247" s="162"/>
      <c r="L247" s="23"/>
      <c r="M247" s="167"/>
      <c r="N247" s="168" t="s">
        <v>39</v>
      </c>
      <c r="O247" s="60"/>
      <c r="P247" s="169" t="n">
        <f aca="false">O247*H247</f>
        <v>0</v>
      </c>
      <c r="Q247" s="169" t="n">
        <v>0</v>
      </c>
      <c r="R247" s="169" t="n">
        <f aca="false">Q247*H247</f>
        <v>0</v>
      </c>
      <c r="S247" s="169" t="n">
        <v>0</v>
      </c>
      <c r="T247" s="170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1" t="s">
        <v>165</v>
      </c>
      <c r="AT247" s="171" t="s">
        <v>128</v>
      </c>
      <c r="AU247" s="171" t="s">
        <v>81</v>
      </c>
      <c r="AY247" s="3" t="s">
        <v>125</v>
      </c>
      <c r="BE247" s="172" t="n">
        <f aca="false">IF(N247="základní",J247,0)</f>
        <v>0</v>
      </c>
      <c r="BF247" s="172" t="n">
        <f aca="false">IF(N247="snížená",J247,0)</f>
        <v>0</v>
      </c>
      <c r="BG247" s="172" t="n">
        <f aca="false">IF(N247="zákl. přenesená",J247,0)</f>
        <v>0</v>
      </c>
      <c r="BH247" s="172" t="n">
        <f aca="false">IF(N247="sníž. přenesená",J247,0)</f>
        <v>0</v>
      </c>
      <c r="BI247" s="172" t="n">
        <f aca="false">IF(N247="nulová",J247,0)</f>
        <v>0</v>
      </c>
      <c r="BJ247" s="3" t="s">
        <v>79</v>
      </c>
      <c r="BK247" s="172" t="n">
        <f aca="false">ROUND(I247*H247,2)</f>
        <v>0</v>
      </c>
      <c r="BL247" s="3" t="s">
        <v>165</v>
      </c>
      <c r="BM247" s="171" t="s">
        <v>477</v>
      </c>
    </row>
    <row r="248" s="27" customFormat="true" ht="24.15" hidden="false" customHeight="true" outlineLevel="0" collapsed="false">
      <c r="A248" s="22"/>
      <c r="B248" s="159"/>
      <c r="C248" s="160" t="s">
        <v>478</v>
      </c>
      <c r="D248" s="160" t="s">
        <v>128</v>
      </c>
      <c r="E248" s="161" t="s">
        <v>479</v>
      </c>
      <c r="F248" s="162" t="s">
        <v>480</v>
      </c>
      <c r="G248" s="163" t="s">
        <v>189</v>
      </c>
      <c r="H248" s="164" t="n">
        <v>1</v>
      </c>
      <c r="I248" s="165"/>
      <c r="J248" s="166" t="n">
        <f aca="false">ROUND(I248*H248,2)</f>
        <v>0</v>
      </c>
      <c r="K248" s="162"/>
      <c r="L248" s="23"/>
      <c r="M248" s="167"/>
      <c r="N248" s="168" t="s">
        <v>39</v>
      </c>
      <c r="O248" s="60"/>
      <c r="P248" s="169" t="n">
        <f aca="false">O248*H248</f>
        <v>0</v>
      </c>
      <c r="Q248" s="169" t="n">
        <v>0</v>
      </c>
      <c r="R248" s="169" t="n">
        <f aca="false">Q248*H248</f>
        <v>0</v>
      </c>
      <c r="S248" s="169" t="n">
        <v>0</v>
      </c>
      <c r="T248" s="170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1" t="s">
        <v>165</v>
      </c>
      <c r="AT248" s="171" t="s">
        <v>128</v>
      </c>
      <c r="AU248" s="171" t="s">
        <v>81</v>
      </c>
      <c r="AY248" s="3" t="s">
        <v>125</v>
      </c>
      <c r="BE248" s="172" t="n">
        <f aca="false">IF(N248="základní",J248,0)</f>
        <v>0</v>
      </c>
      <c r="BF248" s="172" t="n">
        <f aca="false">IF(N248="snížená",J248,0)</f>
        <v>0</v>
      </c>
      <c r="BG248" s="172" t="n">
        <f aca="false">IF(N248="zákl. přenesená",J248,0)</f>
        <v>0</v>
      </c>
      <c r="BH248" s="172" t="n">
        <f aca="false">IF(N248="sníž. přenesená",J248,0)</f>
        <v>0</v>
      </c>
      <c r="BI248" s="172" t="n">
        <f aca="false">IF(N248="nulová",J248,0)</f>
        <v>0</v>
      </c>
      <c r="BJ248" s="3" t="s">
        <v>79</v>
      </c>
      <c r="BK248" s="172" t="n">
        <f aca="false">ROUND(I248*H248,2)</f>
        <v>0</v>
      </c>
      <c r="BL248" s="3" t="s">
        <v>165</v>
      </c>
      <c r="BM248" s="171" t="s">
        <v>481</v>
      </c>
    </row>
    <row r="249" s="27" customFormat="true" ht="16.5" hidden="false" customHeight="true" outlineLevel="0" collapsed="false">
      <c r="A249" s="22"/>
      <c r="B249" s="159"/>
      <c r="C249" s="160" t="s">
        <v>482</v>
      </c>
      <c r="D249" s="160" t="s">
        <v>128</v>
      </c>
      <c r="E249" s="161" t="s">
        <v>483</v>
      </c>
      <c r="F249" s="162" t="s">
        <v>484</v>
      </c>
      <c r="G249" s="163" t="s">
        <v>189</v>
      </c>
      <c r="H249" s="164" t="n">
        <v>1</v>
      </c>
      <c r="I249" s="165"/>
      <c r="J249" s="166" t="n">
        <f aca="false">ROUND(I249*H249,2)</f>
        <v>0</v>
      </c>
      <c r="K249" s="162"/>
      <c r="L249" s="23"/>
      <c r="M249" s="167"/>
      <c r="N249" s="168" t="s">
        <v>39</v>
      </c>
      <c r="O249" s="60"/>
      <c r="P249" s="169" t="n">
        <f aca="false">O249*H249</f>
        <v>0</v>
      </c>
      <c r="Q249" s="169" t="n">
        <v>0</v>
      </c>
      <c r="R249" s="169" t="n">
        <f aca="false">Q249*H249</f>
        <v>0</v>
      </c>
      <c r="S249" s="169" t="n">
        <v>0</v>
      </c>
      <c r="T249" s="170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1" t="s">
        <v>165</v>
      </c>
      <c r="AT249" s="171" t="s">
        <v>128</v>
      </c>
      <c r="AU249" s="171" t="s">
        <v>81</v>
      </c>
      <c r="AY249" s="3" t="s">
        <v>125</v>
      </c>
      <c r="BE249" s="172" t="n">
        <f aca="false">IF(N249="základní",J249,0)</f>
        <v>0</v>
      </c>
      <c r="BF249" s="172" t="n">
        <f aca="false">IF(N249="snížená",J249,0)</f>
        <v>0</v>
      </c>
      <c r="BG249" s="172" t="n">
        <f aca="false">IF(N249="zákl. přenesená",J249,0)</f>
        <v>0</v>
      </c>
      <c r="BH249" s="172" t="n">
        <f aca="false">IF(N249="sníž. přenesená",J249,0)</f>
        <v>0</v>
      </c>
      <c r="BI249" s="172" t="n">
        <f aca="false">IF(N249="nulová",J249,0)</f>
        <v>0</v>
      </c>
      <c r="BJ249" s="3" t="s">
        <v>79</v>
      </c>
      <c r="BK249" s="172" t="n">
        <f aca="false">ROUND(I249*H249,2)</f>
        <v>0</v>
      </c>
      <c r="BL249" s="3" t="s">
        <v>165</v>
      </c>
      <c r="BM249" s="171" t="s">
        <v>485</v>
      </c>
    </row>
    <row r="250" s="27" customFormat="true" ht="24.15" hidden="false" customHeight="true" outlineLevel="0" collapsed="false">
      <c r="A250" s="22"/>
      <c r="B250" s="159"/>
      <c r="C250" s="160" t="s">
        <v>486</v>
      </c>
      <c r="D250" s="160" t="s">
        <v>128</v>
      </c>
      <c r="E250" s="161" t="s">
        <v>487</v>
      </c>
      <c r="F250" s="162" t="s">
        <v>488</v>
      </c>
      <c r="G250" s="163" t="s">
        <v>314</v>
      </c>
      <c r="H250" s="192"/>
      <c r="I250" s="165"/>
      <c r="J250" s="166" t="n">
        <f aca="false">ROUND(I250*H250,2)</f>
        <v>0</v>
      </c>
      <c r="K250" s="162" t="s">
        <v>132</v>
      </c>
      <c r="L250" s="23"/>
      <c r="M250" s="167"/>
      <c r="N250" s="168" t="s">
        <v>39</v>
      </c>
      <c r="O250" s="60"/>
      <c r="P250" s="169" t="n">
        <f aca="false">O250*H250</f>
        <v>0</v>
      </c>
      <c r="Q250" s="169" t="n">
        <v>0</v>
      </c>
      <c r="R250" s="169" t="n">
        <f aca="false">Q250*H250</f>
        <v>0</v>
      </c>
      <c r="S250" s="169" t="n">
        <v>0</v>
      </c>
      <c r="T250" s="170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1" t="s">
        <v>165</v>
      </c>
      <c r="AT250" s="171" t="s">
        <v>128</v>
      </c>
      <c r="AU250" s="171" t="s">
        <v>81</v>
      </c>
      <c r="AY250" s="3" t="s">
        <v>125</v>
      </c>
      <c r="BE250" s="172" t="n">
        <f aca="false">IF(N250="základní",J250,0)</f>
        <v>0</v>
      </c>
      <c r="BF250" s="172" t="n">
        <f aca="false">IF(N250="snížená",J250,0)</f>
        <v>0</v>
      </c>
      <c r="BG250" s="172" t="n">
        <f aca="false">IF(N250="zákl. přenesená",J250,0)</f>
        <v>0</v>
      </c>
      <c r="BH250" s="172" t="n">
        <f aca="false">IF(N250="sníž. přenesená",J250,0)</f>
        <v>0</v>
      </c>
      <c r="BI250" s="172" t="n">
        <f aca="false">IF(N250="nulová",J250,0)</f>
        <v>0</v>
      </c>
      <c r="BJ250" s="3" t="s">
        <v>79</v>
      </c>
      <c r="BK250" s="172" t="n">
        <f aca="false">ROUND(I250*H250,2)</f>
        <v>0</v>
      </c>
      <c r="BL250" s="3" t="s">
        <v>165</v>
      </c>
      <c r="BM250" s="171" t="s">
        <v>489</v>
      </c>
    </row>
    <row r="251" s="145" customFormat="true" ht="22.8" hidden="false" customHeight="true" outlineLevel="0" collapsed="false">
      <c r="B251" s="146"/>
      <c r="D251" s="147" t="s">
        <v>73</v>
      </c>
      <c r="E251" s="157" t="s">
        <v>490</v>
      </c>
      <c r="F251" s="157" t="s">
        <v>491</v>
      </c>
      <c r="I251" s="149"/>
      <c r="J251" s="158" t="n">
        <f aca="false">BK251</f>
        <v>0</v>
      </c>
      <c r="L251" s="146"/>
      <c r="M251" s="151"/>
      <c r="N251" s="152"/>
      <c r="O251" s="152"/>
      <c r="P251" s="153" t="n">
        <f aca="false">SUM(P252:P259)</f>
        <v>0</v>
      </c>
      <c r="Q251" s="152"/>
      <c r="R251" s="153" t="n">
        <f aca="false">SUM(R252:R259)</f>
        <v>0.0345</v>
      </c>
      <c r="S251" s="152"/>
      <c r="T251" s="154" t="n">
        <f aca="false">SUM(T252:T259)</f>
        <v>0.002</v>
      </c>
      <c r="AR251" s="147" t="s">
        <v>81</v>
      </c>
      <c r="AT251" s="155" t="s">
        <v>73</v>
      </c>
      <c r="AU251" s="155" t="s">
        <v>79</v>
      </c>
      <c r="AY251" s="147" t="s">
        <v>125</v>
      </c>
      <c r="BK251" s="156" t="n">
        <f aca="false">SUM(BK252:BK259)</f>
        <v>0</v>
      </c>
    </row>
    <row r="252" s="27" customFormat="true" ht="24.15" hidden="false" customHeight="true" outlineLevel="0" collapsed="false">
      <c r="A252" s="22"/>
      <c r="B252" s="159"/>
      <c r="C252" s="160" t="s">
        <v>492</v>
      </c>
      <c r="D252" s="160" t="s">
        <v>128</v>
      </c>
      <c r="E252" s="161" t="s">
        <v>493</v>
      </c>
      <c r="F252" s="162" t="s">
        <v>494</v>
      </c>
      <c r="G252" s="163" t="s">
        <v>189</v>
      </c>
      <c r="H252" s="164" t="n">
        <v>1</v>
      </c>
      <c r="I252" s="165"/>
      <c r="J252" s="166" t="n">
        <f aca="false">ROUND(I252*H252,2)</f>
        <v>0</v>
      </c>
      <c r="K252" s="162" t="s">
        <v>132</v>
      </c>
      <c r="L252" s="23"/>
      <c r="M252" s="167"/>
      <c r="N252" s="168" t="s">
        <v>39</v>
      </c>
      <c r="O252" s="60"/>
      <c r="P252" s="169" t="n">
        <f aca="false">O252*H252</f>
        <v>0</v>
      </c>
      <c r="Q252" s="169" t="n">
        <v>0</v>
      </c>
      <c r="R252" s="169" t="n">
        <f aca="false">Q252*H252</f>
        <v>0</v>
      </c>
      <c r="S252" s="169" t="n">
        <v>0</v>
      </c>
      <c r="T252" s="170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1" t="s">
        <v>165</v>
      </c>
      <c r="AT252" s="171" t="s">
        <v>128</v>
      </c>
      <c r="AU252" s="171" t="s">
        <v>81</v>
      </c>
      <c r="AY252" s="3" t="s">
        <v>125</v>
      </c>
      <c r="BE252" s="172" t="n">
        <f aca="false">IF(N252="základní",J252,0)</f>
        <v>0</v>
      </c>
      <c r="BF252" s="172" t="n">
        <f aca="false">IF(N252="snížená",J252,0)</f>
        <v>0</v>
      </c>
      <c r="BG252" s="172" t="n">
        <f aca="false">IF(N252="zákl. přenesená",J252,0)</f>
        <v>0</v>
      </c>
      <c r="BH252" s="172" t="n">
        <f aca="false">IF(N252="sníž. přenesená",J252,0)</f>
        <v>0</v>
      </c>
      <c r="BI252" s="172" t="n">
        <f aca="false">IF(N252="nulová",J252,0)</f>
        <v>0</v>
      </c>
      <c r="BJ252" s="3" t="s">
        <v>79</v>
      </c>
      <c r="BK252" s="172" t="n">
        <f aca="false">ROUND(I252*H252,2)</f>
        <v>0</v>
      </c>
      <c r="BL252" s="3" t="s">
        <v>165</v>
      </c>
      <c r="BM252" s="171" t="s">
        <v>495</v>
      </c>
    </row>
    <row r="253" s="27" customFormat="true" ht="24.15" hidden="false" customHeight="true" outlineLevel="0" collapsed="false">
      <c r="A253" s="22"/>
      <c r="B253" s="159"/>
      <c r="C253" s="193" t="s">
        <v>496</v>
      </c>
      <c r="D253" s="193" t="s">
        <v>497</v>
      </c>
      <c r="E253" s="194" t="s">
        <v>498</v>
      </c>
      <c r="F253" s="195" t="s">
        <v>499</v>
      </c>
      <c r="G253" s="196" t="s">
        <v>189</v>
      </c>
      <c r="H253" s="197" t="n">
        <v>1</v>
      </c>
      <c r="I253" s="198"/>
      <c r="J253" s="199" t="n">
        <f aca="false">ROUND(I253*H253,2)</f>
        <v>0</v>
      </c>
      <c r="K253" s="195"/>
      <c r="L253" s="200"/>
      <c r="M253" s="201"/>
      <c r="N253" s="202" t="s">
        <v>39</v>
      </c>
      <c r="O253" s="60"/>
      <c r="P253" s="169" t="n">
        <f aca="false">O253*H253</f>
        <v>0</v>
      </c>
      <c r="Q253" s="169" t="n">
        <v>0.0009</v>
      </c>
      <c r="R253" s="169" t="n">
        <f aca="false">Q253*H253</f>
        <v>0.0009</v>
      </c>
      <c r="S253" s="169" t="n">
        <v>0</v>
      </c>
      <c r="T253" s="170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1" t="s">
        <v>273</v>
      </c>
      <c r="AT253" s="171" t="s">
        <v>497</v>
      </c>
      <c r="AU253" s="171" t="s">
        <v>81</v>
      </c>
      <c r="AY253" s="3" t="s">
        <v>125</v>
      </c>
      <c r="BE253" s="172" t="n">
        <f aca="false">IF(N253="základní",J253,0)</f>
        <v>0</v>
      </c>
      <c r="BF253" s="172" t="n">
        <f aca="false">IF(N253="snížená",J253,0)</f>
        <v>0</v>
      </c>
      <c r="BG253" s="172" t="n">
        <f aca="false">IF(N253="zákl. přenesená",J253,0)</f>
        <v>0</v>
      </c>
      <c r="BH253" s="172" t="n">
        <f aca="false">IF(N253="sníž. přenesená",J253,0)</f>
        <v>0</v>
      </c>
      <c r="BI253" s="172" t="n">
        <f aca="false">IF(N253="nulová",J253,0)</f>
        <v>0</v>
      </c>
      <c r="BJ253" s="3" t="s">
        <v>79</v>
      </c>
      <c r="BK253" s="172" t="n">
        <f aca="false">ROUND(I253*H253,2)</f>
        <v>0</v>
      </c>
      <c r="BL253" s="3" t="s">
        <v>165</v>
      </c>
      <c r="BM253" s="171" t="s">
        <v>500</v>
      </c>
    </row>
    <row r="254" s="27" customFormat="true" ht="24.15" hidden="false" customHeight="true" outlineLevel="0" collapsed="false">
      <c r="A254" s="22"/>
      <c r="B254" s="159"/>
      <c r="C254" s="160" t="s">
        <v>501</v>
      </c>
      <c r="D254" s="160" t="s">
        <v>128</v>
      </c>
      <c r="E254" s="161" t="s">
        <v>502</v>
      </c>
      <c r="F254" s="162" t="s">
        <v>503</v>
      </c>
      <c r="G254" s="163" t="s">
        <v>189</v>
      </c>
      <c r="H254" s="164" t="n">
        <v>1</v>
      </c>
      <c r="I254" s="165"/>
      <c r="J254" s="166" t="n">
        <f aca="false">ROUND(I254*H254,2)</f>
        <v>0</v>
      </c>
      <c r="K254" s="162" t="s">
        <v>132</v>
      </c>
      <c r="L254" s="23"/>
      <c r="M254" s="167"/>
      <c r="N254" s="168" t="s">
        <v>39</v>
      </c>
      <c r="O254" s="60"/>
      <c r="P254" s="169" t="n">
        <f aca="false">O254*H254</f>
        <v>0</v>
      </c>
      <c r="Q254" s="169" t="n">
        <v>0</v>
      </c>
      <c r="R254" s="169" t="n">
        <f aca="false">Q254*H254</f>
        <v>0</v>
      </c>
      <c r="S254" s="169" t="n">
        <v>0.002</v>
      </c>
      <c r="T254" s="170" t="n">
        <f aca="false">S254*H254</f>
        <v>0.002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1" t="s">
        <v>165</v>
      </c>
      <c r="AT254" s="171" t="s">
        <v>128</v>
      </c>
      <c r="AU254" s="171" t="s">
        <v>81</v>
      </c>
      <c r="AY254" s="3" t="s">
        <v>125</v>
      </c>
      <c r="BE254" s="172" t="n">
        <f aca="false">IF(N254="základní",J254,0)</f>
        <v>0</v>
      </c>
      <c r="BF254" s="172" t="n">
        <f aca="false">IF(N254="snížená",J254,0)</f>
        <v>0</v>
      </c>
      <c r="BG254" s="172" t="n">
        <f aca="false">IF(N254="zákl. přenesená",J254,0)</f>
        <v>0</v>
      </c>
      <c r="BH254" s="172" t="n">
        <f aca="false">IF(N254="sníž. přenesená",J254,0)</f>
        <v>0</v>
      </c>
      <c r="BI254" s="172" t="n">
        <f aca="false">IF(N254="nulová",J254,0)</f>
        <v>0</v>
      </c>
      <c r="BJ254" s="3" t="s">
        <v>79</v>
      </c>
      <c r="BK254" s="172" t="n">
        <f aca="false">ROUND(I254*H254,2)</f>
        <v>0</v>
      </c>
      <c r="BL254" s="3" t="s">
        <v>165</v>
      </c>
      <c r="BM254" s="171" t="s">
        <v>504</v>
      </c>
    </row>
    <row r="255" s="27" customFormat="true" ht="37.8" hidden="false" customHeight="true" outlineLevel="0" collapsed="false">
      <c r="A255" s="22"/>
      <c r="B255" s="159"/>
      <c r="C255" s="160" t="s">
        <v>505</v>
      </c>
      <c r="D255" s="160" t="s">
        <v>128</v>
      </c>
      <c r="E255" s="161" t="s">
        <v>506</v>
      </c>
      <c r="F255" s="162" t="s">
        <v>507</v>
      </c>
      <c r="G255" s="163" t="s">
        <v>198</v>
      </c>
      <c r="H255" s="164" t="n">
        <v>2.5</v>
      </c>
      <c r="I255" s="165"/>
      <c r="J255" s="166" t="n">
        <f aca="false">ROUND(I255*H255,2)</f>
        <v>0</v>
      </c>
      <c r="K255" s="162" t="s">
        <v>132</v>
      </c>
      <c r="L255" s="23"/>
      <c r="M255" s="167"/>
      <c r="N255" s="168" t="s">
        <v>39</v>
      </c>
      <c r="O255" s="60"/>
      <c r="P255" s="169" t="n">
        <f aca="false">O255*H255</f>
        <v>0</v>
      </c>
      <c r="Q255" s="169" t="n">
        <v>0.00168</v>
      </c>
      <c r="R255" s="169" t="n">
        <f aca="false">Q255*H255</f>
        <v>0.0042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165</v>
      </c>
      <c r="AT255" s="171" t="s">
        <v>128</v>
      </c>
      <c r="AU255" s="171" t="s">
        <v>81</v>
      </c>
      <c r="AY255" s="3" t="s">
        <v>125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79</v>
      </c>
      <c r="BK255" s="172" t="n">
        <f aca="false">ROUND(I255*H255,2)</f>
        <v>0</v>
      </c>
      <c r="BL255" s="3" t="s">
        <v>165</v>
      </c>
      <c r="BM255" s="171" t="s">
        <v>508</v>
      </c>
    </row>
    <row r="256" s="27" customFormat="true" ht="33" hidden="false" customHeight="true" outlineLevel="0" collapsed="false">
      <c r="A256" s="22"/>
      <c r="B256" s="159"/>
      <c r="C256" s="160" t="s">
        <v>509</v>
      </c>
      <c r="D256" s="160" t="s">
        <v>128</v>
      </c>
      <c r="E256" s="161" t="s">
        <v>510</v>
      </c>
      <c r="F256" s="162" t="s">
        <v>511</v>
      </c>
      <c r="G256" s="163" t="s">
        <v>189</v>
      </c>
      <c r="H256" s="164" t="n">
        <v>1</v>
      </c>
      <c r="I256" s="165"/>
      <c r="J256" s="166" t="n">
        <f aca="false">ROUND(I256*H256,2)</f>
        <v>0</v>
      </c>
      <c r="K256" s="162" t="s">
        <v>132</v>
      </c>
      <c r="L256" s="23"/>
      <c r="M256" s="167"/>
      <c r="N256" s="168" t="s">
        <v>39</v>
      </c>
      <c r="O256" s="60"/>
      <c r="P256" s="169" t="n">
        <f aca="false">O256*H256</f>
        <v>0</v>
      </c>
      <c r="Q256" s="169" t="n">
        <v>0</v>
      </c>
      <c r="R256" s="169" t="n">
        <f aca="false">Q256*H256</f>
        <v>0</v>
      </c>
      <c r="S256" s="169" t="n">
        <v>0</v>
      </c>
      <c r="T256" s="170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1" t="s">
        <v>165</v>
      </c>
      <c r="AT256" s="171" t="s">
        <v>128</v>
      </c>
      <c r="AU256" s="171" t="s">
        <v>81</v>
      </c>
      <c r="AY256" s="3" t="s">
        <v>125</v>
      </c>
      <c r="BE256" s="172" t="n">
        <f aca="false">IF(N256="základní",J256,0)</f>
        <v>0</v>
      </c>
      <c r="BF256" s="172" t="n">
        <f aca="false">IF(N256="snížená",J256,0)</f>
        <v>0</v>
      </c>
      <c r="BG256" s="172" t="n">
        <f aca="false">IF(N256="zákl. přenesená",J256,0)</f>
        <v>0</v>
      </c>
      <c r="BH256" s="172" t="n">
        <f aca="false">IF(N256="sníž. přenesená",J256,0)</f>
        <v>0</v>
      </c>
      <c r="BI256" s="172" t="n">
        <f aca="false">IF(N256="nulová",J256,0)</f>
        <v>0</v>
      </c>
      <c r="BJ256" s="3" t="s">
        <v>79</v>
      </c>
      <c r="BK256" s="172" t="n">
        <f aca="false">ROUND(I256*H256,2)</f>
        <v>0</v>
      </c>
      <c r="BL256" s="3" t="s">
        <v>165</v>
      </c>
      <c r="BM256" s="171" t="s">
        <v>512</v>
      </c>
    </row>
    <row r="257" s="27" customFormat="true" ht="24.15" hidden="false" customHeight="true" outlineLevel="0" collapsed="false">
      <c r="A257" s="22"/>
      <c r="B257" s="159"/>
      <c r="C257" s="193" t="s">
        <v>513</v>
      </c>
      <c r="D257" s="193" t="s">
        <v>497</v>
      </c>
      <c r="E257" s="194" t="s">
        <v>514</v>
      </c>
      <c r="F257" s="195" t="s">
        <v>515</v>
      </c>
      <c r="G257" s="196" t="s">
        <v>189</v>
      </c>
      <c r="H257" s="197" t="n">
        <v>1</v>
      </c>
      <c r="I257" s="198"/>
      <c r="J257" s="199" t="n">
        <f aca="false">ROUND(I257*H257,2)</f>
        <v>0</v>
      </c>
      <c r="K257" s="195"/>
      <c r="L257" s="200"/>
      <c r="M257" s="201"/>
      <c r="N257" s="202" t="s">
        <v>39</v>
      </c>
      <c r="O257" s="60"/>
      <c r="P257" s="169" t="n">
        <f aca="false">O257*H257</f>
        <v>0</v>
      </c>
      <c r="Q257" s="169" t="n">
        <v>0.0147</v>
      </c>
      <c r="R257" s="169" t="n">
        <f aca="false">Q257*H257</f>
        <v>0.0147</v>
      </c>
      <c r="S257" s="169" t="n">
        <v>0</v>
      </c>
      <c r="T257" s="170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1" t="s">
        <v>273</v>
      </c>
      <c r="AT257" s="171" t="s">
        <v>497</v>
      </c>
      <c r="AU257" s="171" t="s">
        <v>81</v>
      </c>
      <c r="AY257" s="3" t="s">
        <v>125</v>
      </c>
      <c r="BE257" s="172" t="n">
        <f aca="false">IF(N257="základní",J257,0)</f>
        <v>0</v>
      </c>
      <c r="BF257" s="172" t="n">
        <f aca="false">IF(N257="snížená",J257,0)</f>
        <v>0</v>
      </c>
      <c r="BG257" s="172" t="n">
        <f aca="false">IF(N257="zákl. přenesená",J257,0)</f>
        <v>0</v>
      </c>
      <c r="BH257" s="172" t="n">
        <f aca="false">IF(N257="sníž. přenesená",J257,0)</f>
        <v>0</v>
      </c>
      <c r="BI257" s="172" t="n">
        <f aca="false">IF(N257="nulová",J257,0)</f>
        <v>0</v>
      </c>
      <c r="BJ257" s="3" t="s">
        <v>79</v>
      </c>
      <c r="BK257" s="172" t="n">
        <f aca="false">ROUND(I257*H257,2)</f>
        <v>0</v>
      </c>
      <c r="BL257" s="3" t="s">
        <v>165</v>
      </c>
      <c r="BM257" s="171" t="s">
        <v>516</v>
      </c>
    </row>
    <row r="258" s="27" customFormat="true" ht="33" hidden="false" customHeight="true" outlineLevel="0" collapsed="false">
      <c r="A258" s="22"/>
      <c r="B258" s="159"/>
      <c r="C258" s="193" t="s">
        <v>517</v>
      </c>
      <c r="D258" s="193" t="s">
        <v>497</v>
      </c>
      <c r="E258" s="194" t="s">
        <v>518</v>
      </c>
      <c r="F258" s="195" t="s">
        <v>519</v>
      </c>
      <c r="G258" s="196" t="s">
        <v>189</v>
      </c>
      <c r="H258" s="197" t="n">
        <v>1</v>
      </c>
      <c r="I258" s="198"/>
      <c r="J258" s="199" t="n">
        <f aca="false">ROUND(I258*H258,2)</f>
        <v>0</v>
      </c>
      <c r="K258" s="195"/>
      <c r="L258" s="200"/>
      <c r="M258" s="201"/>
      <c r="N258" s="202" t="s">
        <v>39</v>
      </c>
      <c r="O258" s="60"/>
      <c r="P258" s="169" t="n">
        <f aca="false">O258*H258</f>
        <v>0</v>
      </c>
      <c r="Q258" s="169" t="n">
        <v>0.0147</v>
      </c>
      <c r="R258" s="169" t="n">
        <f aca="false">Q258*H258</f>
        <v>0.0147</v>
      </c>
      <c r="S258" s="169" t="n">
        <v>0</v>
      </c>
      <c r="T258" s="170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1" t="s">
        <v>273</v>
      </c>
      <c r="AT258" s="171" t="s">
        <v>497</v>
      </c>
      <c r="AU258" s="171" t="s">
        <v>81</v>
      </c>
      <c r="AY258" s="3" t="s">
        <v>125</v>
      </c>
      <c r="BE258" s="172" t="n">
        <f aca="false">IF(N258="základní",J258,0)</f>
        <v>0</v>
      </c>
      <c r="BF258" s="172" t="n">
        <f aca="false">IF(N258="snížená",J258,0)</f>
        <v>0</v>
      </c>
      <c r="BG258" s="172" t="n">
        <f aca="false">IF(N258="zákl. přenesená",J258,0)</f>
        <v>0</v>
      </c>
      <c r="BH258" s="172" t="n">
        <f aca="false">IF(N258="sníž. přenesená",J258,0)</f>
        <v>0</v>
      </c>
      <c r="BI258" s="172" t="n">
        <f aca="false">IF(N258="nulová",J258,0)</f>
        <v>0</v>
      </c>
      <c r="BJ258" s="3" t="s">
        <v>79</v>
      </c>
      <c r="BK258" s="172" t="n">
        <f aca="false">ROUND(I258*H258,2)</f>
        <v>0</v>
      </c>
      <c r="BL258" s="3" t="s">
        <v>165</v>
      </c>
      <c r="BM258" s="171" t="s">
        <v>520</v>
      </c>
    </row>
    <row r="259" s="27" customFormat="true" ht="24.15" hidden="false" customHeight="true" outlineLevel="0" collapsed="false">
      <c r="A259" s="22"/>
      <c r="B259" s="159"/>
      <c r="C259" s="160" t="s">
        <v>521</v>
      </c>
      <c r="D259" s="160" t="s">
        <v>128</v>
      </c>
      <c r="E259" s="161" t="s">
        <v>522</v>
      </c>
      <c r="F259" s="162" t="s">
        <v>523</v>
      </c>
      <c r="G259" s="163" t="s">
        <v>314</v>
      </c>
      <c r="H259" s="192"/>
      <c r="I259" s="165"/>
      <c r="J259" s="166" t="n">
        <f aca="false">ROUND(I259*H259,2)</f>
        <v>0</v>
      </c>
      <c r="K259" s="162" t="s">
        <v>132</v>
      </c>
      <c r="L259" s="23"/>
      <c r="M259" s="167"/>
      <c r="N259" s="168" t="s">
        <v>39</v>
      </c>
      <c r="O259" s="60"/>
      <c r="P259" s="169" t="n">
        <f aca="false">O259*H259</f>
        <v>0</v>
      </c>
      <c r="Q259" s="169" t="n">
        <v>0</v>
      </c>
      <c r="R259" s="169" t="n">
        <f aca="false">Q259*H259</f>
        <v>0</v>
      </c>
      <c r="S259" s="169" t="n">
        <v>0</v>
      </c>
      <c r="T259" s="170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1" t="s">
        <v>165</v>
      </c>
      <c r="AT259" s="171" t="s">
        <v>128</v>
      </c>
      <c r="AU259" s="171" t="s">
        <v>81</v>
      </c>
      <c r="AY259" s="3" t="s">
        <v>125</v>
      </c>
      <c r="BE259" s="172" t="n">
        <f aca="false">IF(N259="základní",J259,0)</f>
        <v>0</v>
      </c>
      <c r="BF259" s="172" t="n">
        <f aca="false">IF(N259="snížená",J259,0)</f>
        <v>0</v>
      </c>
      <c r="BG259" s="172" t="n">
        <f aca="false">IF(N259="zákl. přenesená",J259,0)</f>
        <v>0</v>
      </c>
      <c r="BH259" s="172" t="n">
        <f aca="false">IF(N259="sníž. přenesená",J259,0)</f>
        <v>0</v>
      </c>
      <c r="BI259" s="172" t="n">
        <f aca="false">IF(N259="nulová",J259,0)</f>
        <v>0</v>
      </c>
      <c r="BJ259" s="3" t="s">
        <v>79</v>
      </c>
      <c r="BK259" s="172" t="n">
        <f aca="false">ROUND(I259*H259,2)</f>
        <v>0</v>
      </c>
      <c r="BL259" s="3" t="s">
        <v>165</v>
      </c>
      <c r="BM259" s="171" t="s">
        <v>524</v>
      </c>
    </row>
    <row r="260" s="145" customFormat="true" ht="22.8" hidden="false" customHeight="true" outlineLevel="0" collapsed="false">
      <c r="B260" s="146"/>
      <c r="D260" s="147" t="s">
        <v>73</v>
      </c>
      <c r="E260" s="157" t="s">
        <v>525</v>
      </c>
      <c r="F260" s="157" t="s">
        <v>526</v>
      </c>
      <c r="I260" s="149"/>
      <c r="J260" s="158" t="n">
        <f aca="false">BK260</f>
        <v>0</v>
      </c>
      <c r="L260" s="146"/>
      <c r="M260" s="151"/>
      <c r="N260" s="152"/>
      <c r="O260" s="152"/>
      <c r="P260" s="153" t="n">
        <f aca="false">SUM(P261:P266)</f>
        <v>0</v>
      </c>
      <c r="Q260" s="152"/>
      <c r="R260" s="153" t="n">
        <f aca="false">SUM(R261:R266)</f>
        <v>0.048</v>
      </c>
      <c r="S260" s="152"/>
      <c r="T260" s="154" t="n">
        <f aca="false">SUM(T261:T266)</f>
        <v>0.001</v>
      </c>
      <c r="AR260" s="147" t="s">
        <v>81</v>
      </c>
      <c r="AT260" s="155" t="s">
        <v>73</v>
      </c>
      <c r="AU260" s="155" t="s">
        <v>79</v>
      </c>
      <c r="AY260" s="147" t="s">
        <v>125</v>
      </c>
      <c r="BK260" s="156" t="n">
        <f aca="false">SUM(BK261:BK266)</f>
        <v>0</v>
      </c>
    </row>
    <row r="261" s="27" customFormat="true" ht="33" hidden="false" customHeight="true" outlineLevel="0" collapsed="false">
      <c r="A261" s="22"/>
      <c r="B261" s="159"/>
      <c r="C261" s="160" t="s">
        <v>527</v>
      </c>
      <c r="D261" s="160" t="s">
        <v>128</v>
      </c>
      <c r="E261" s="161" t="s">
        <v>528</v>
      </c>
      <c r="F261" s="162" t="s">
        <v>529</v>
      </c>
      <c r="G261" s="163" t="s">
        <v>189</v>
      </c>
      <c r="H261" s="164" t="n">
        <v>1</v>
      </c>
      <c r="I261" s="165"/>
      <c r="J261" s="166" t="n">
        <f aca="false">ROUND(I261*H261,2)</f>
        <v>0</v>
      </c>
      <c r="K261" s="162" t="s">
        <v>132</v>
      </c>
      <c r="L261" s="23"/>
      <c r="M261" s="167"/>
      <c r="N261" s="168" t="s">
        <v>39</v>
      </c>
      <c r="O261" s="60"/>
      <c r="P261" s="169" t="n">
        <f aca="false">O261*H261</f>
        <v>0</v>
      </c>
      <c r="Q261" s="169" t="n">
        <v>0</v>
      </c>
      <c r="R261" s="169" t="n">
        <f aca="false">Q261*H261</f>
        <v>0</v>
      </c>
      <c r="S261" s="169" t="n">
        <v>0</v>
      </c>
      <c r="T261" s="170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1" t="s">
        <v>165</v>
      </c>
      <c r="AT261" s="171" t="s">
        <v>128</v>
      </c>
      <c r="AU261" s="171" t="s">
        <v>81</v>
      </c>
      <c r="AY261" s="3" t="s">
        <v>125</v>
      </c>
      <c r="BE261" s="172" t="n">
        <f aca="false">IF(N261="základní",J261,0)</f>
        <v>0</v>
      </c>
      <c r="BF261" s="172" t="n">
        <f aca="false">IF(N261="snížená",J261,0)</f>
        <v>0</v>
      </c>
      <c r="BG261" s="172" t="n">
        <f aca="false">IF(N261="zákl. přenesená",J261,0)</f>
        <v>0</v>
      </c>
      <c r="BH261" s="172" t="n">
        <f aca="false">IF(N261="sníž. přenesená",J261,0)</f>
        <v>0</v>
      </c>
      <c r="BI261" s="172" t="n">
        <f aca="false">IF(N261="nulová",J261,0)</f>
        <v>0</v>
      </c>
      <c r="BJ261" s="3" t="s">
        <v>79</v>
      </c>
      <c r="BK261" s="172" t="n">
        <f aca="false">ROUND(I261*H261,2)</f>
        <v>0</v>
      </c>
      <c r="BL261" s="3" t="s">
        <v>165</v>
      </c>
      <c r="BM261" s="171" t="s">
        <v>530</v>
      </c>
    </row>
    <row r="262" s="27" customFormat="true" ht="37.8" hidden="false" customHeight="true" outlineLevel="0" collapsed="false">
      <c r="A262" s="22"/>
      <c r="B262" s="159"/>
      <c r="C262" s="193" t="s">
        <v>531</v>
      </c>
      <c r="D262" s="193" t="s">
        <v>497</v>
      </c>
      <c r="E262" s="194" t="s">
        <v>532</v>
      </c>
      <c r="F262" s="195" t="s">
        <v>533</v>
      </c>
      <c r="G262" s="196" t="s">
        <v>189</v>
      </c>
      <c r="H262" s="197" t="n">
        <v>1</v>
      </c>
      <c r="I262" s="198"/>
      <c r="J262" s="199" t="n">
        <f aca="false">ROUND(I262*H262,2)</f>
        <v>0</v>
      </c>
      <c r="K262" s="195"/>
      <c r="L262" s="200"/>
      <c r="M262" s="201"/>
      <c r="N262" s="202" t="s">
        <v>39</v>
      </c>
      <c r="O262" s="60"/>
      <c r="P262" s="169" t="n">
        <f aca="false">O262*H262</f>
        <v>0</v>
      </c>
      <c r="Q262" s="169" t="n">
        <v>0.016</v>
      </c>
      <c r="R262" s="169" t="n">
        <f aca="false">Q262*H262</f>
        <v>0.016</v>
      </c>
      <c r="S262" s="169" t="n">
        <v>0</v>
      </c>
      <c r="T262" s="170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1" t="s">
        <v>273</v>
      </c>
      <c r="AT262" s="171" t="s">
        <v>497</v>
      </c>
      <c r="AU262" s="171" t="s">
        <v>81</v>
      </c>
      <c r="AY262" s="3" t="s">
        <v>125</v>
      </c>
      <c r="BE262" s="172" t="n">
        <f aca="false">IF(N262="základní",J262,0)</f>
        <v>0</v>
      </c>
      <c r="BF262" s="172" t="n">
        <f aca="false">IF(N262="snížená",J262,0)</f>
        <v>0</v>
      </c>
      <c r="BG262" s="172" t="n">
        <f aca="false">IF(N262="zákl. přenesená",J262,0)</f>
        <v>0</v>
      </c>
      <c r="BH262" s="172" t="n">
        <f aca="false">IF(N262="sníž. přenesená",J262,0)</f>
        <v>0</v>
      </c>
      <c r="BI262" s="172" t="n">
        <f aca="false">IF(N262="nulová",J262,0)</f>
        <v>0</v>
      </c>
      <c r="BJ262" s="3" t="s">
        <v>79</v>
      </c>
      <c r="BK262" s="172" t="n">
        <f aca="false">ROUND(I262*H262,2)</f>
        <v>0</v>
      </c>
      <c r="BL262" s="3" t="s">
        <v>165</v>
      </c>
      <c r="BM262" s="171" t="s">
        <v>534</v>
      </c>
    </row>
    <row r="263" s="27" customFormat="true" ht="21.75" hidden="false" customHeight="true" outlineLevel="0" collapsed="false">
      <c r="A263" s="22"/>
      <c r="B263" s="159"/>
      <c r="C263" s="193" t="s">
        <v>535</v>
      </c>
      <c r="D263" s="193" t="s">
        <v>497</v>
      </c>
      <c r="E263" s="194" t="s">
        <v>536</v>
      </c>
      <c r="F263" s="195" t="s">
        <v>537</v>
      </c>
      <c r="G263" s="196" t="s">
        <v>189</v>
      </c>
      <c r="H263" s="197" t="n">
        <v>1</v>
      </c>
      <c r="I263" s="198"/>
      <c r="J263" s="199" t="n">
        <f aca="false">ROUND(I263*H263,2)</f>
        <v>0</v>
      </c>
      <c r="K263" s="195"/>
      <c r="L263" s="200"/>
      <c r="M263" s="201"/>
      <c r="N263" s="202" t="s">
        <v>39</v>
      </c>
      <c r="O263" s="60"/>
      <c r="P263" s="169" t="n">
        <f aca="false">O263*H263</f>
        <v>0</v>
      </c>
      <c r="Q263" s="169" t="n">
        <v>0.016</v>
      </c>
      <c r="R263" s="169" t="n">
        <f aca="false">Q263*H263</f>
        <v>0.016</v>
      </c>
      <c r="S263" s="169" t="n">
        <v>0</v>
      </c>
      <c r="T263" s="170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1" t="s">
        <v>273</v>
      </c>
      <c r="AT263" s="171" t="s">
        <v>497</v>
      </c>
      <c r="AU263" s="171" t="s">
        <v>81</v>
      </c>
      <c r="AY263" s="3" t="s">
        <v>125</v>
      </c>
      <c r="BE263" s="172" t="n">
        <f aca="false">IF(N263="základní",J263,0)</f>
        <v>0</v>
      </c>
      <c r="BF263" s="172" t="n">
        <f aca="false">IF(N263="snížená",J263,0)</f>
        <v>0</v>
      </c>
      <c r="BG263" s="172" t="n">
        <f aca="false">IF(N263="zákl. přenesená",J263,0)</f>
        <v>0</v>
      </c>
      <c r="BH263" s="172" t="n">
        <f aca="false">IF(N263="sníž. přenesená",J263,0)</f>
        <v>0</v>
      </c>
      <c r="BI263" s="172" t="n">
        <f aca="false">IF(N263="nulová",J263,0)</f>
        <v>0</v>
      </c>
      <c r="BJ263" s="3" t="s">
        <v>79</v>
      </c>
      <c r="BK263" s="172" t="n">
        <f aca="false">ROUND(I263*H263,2)</f>
        <v>0</v>
      </c>
      <c r="BL263" s="3" t="s">
        <v>165</v>
      </c>
      <c r="BM263" s="171" t="s">
        <v>538</v>
      </c>
    </row>
    <row r="264" s="27" customFormat="true" ht="24.15" hidden="false" customHeight="true" outlineLevel="0" collapsed="false">
      <c r="A264" s="22"/>
      <c r="B264" s="159"/>
      <c r="C264" s="193" t="s">
        <v>539</v>
      </c>
      <c r="D264" s="193" t="s">
        <v>497</v>
      </c>
      <c r="E264" s="194" t="s">
        <v>540</v>
      </c>
      <c r="F264" s="195" t="s">
        <v>541</v>
      </c>
      <c r="G264" s="196" t="s">
        <v>189</v>
      </c>
      <c r="H264" s="197" t="n">
        <v>1</v>
      </c>
      <c r="I264" s="198"/>
      <c r="J264" s="199" t="n">
        <f aca="false">ROUND(I264*H264,2)</f>
        <v>0</v>
      </c>
      <c r="K264" s="195"/>
      <c r="L264" s="200"/>
      <c r="M264" s="201"/>
      <c r="N264" s="202" t="s">
        <v>39</v>
      </c>
      <c r="O264" s="60"/>
      <c r="P264" s="169" t="n">
        <f aca="false">O264*H264</f>
        <v>0</v>
      </c>
      <c r="Q264" s="169" t="n">
        <v>0.016</v>
      </c>
      <c r="R264" s="169" t="n">
        <f aca="false">Q264*H264</f>
        <v>0.016</v>
      </c>
      <c r="S264" s="169" t="n">
        <v>0</v>
      </c>
      <c r="T264" s="170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1" t="s">
        <v>273</v>
      </c>
      <c r="AT264" s="171" t="s">
        <v>497</v>
      </c>
      <c r="AU264" s="171" t="s">
        <v>81</v>
      </c>
      <c r="AY264" s="3" t="s">
        <v>125</v>
      </c>
      <c r="BE264" s="172" t="n">
        <f aca="false">IF(N264="základní",J264,0)</f>
        <v>0</v>
      </c>
      <c r="BF264" s="172" t="n">
        <f aca="false">IF(N264="snížená",J264,0)</f>
        <v>0</v>
      </c>
      <c r="BG264" s="172" t="n">
        <f aca="false">IF(N264="zákl. přenesená",J264,0)</f>
        <v>0</v>
      </c>
      <c r="BH264" s="172" t="n">
        <f aca="false">IF(N264="sníž. přenesená",J264,0)</f>
        <v>0</v>
      </c>
      <c r="BI264" s="172" t="n">
        <f aca="false">IF(N264="nulová",J264,0)</f>
        <v>0</v>
      </c>
      <c r="BJ264" s="3" t="s">
        <v>79</v>
      </c>
      <c r="BK264" s="172" t="n">
        <f aca="false">ROUND(I264*H264,2)</f>
        <v>0</v>
      </c>
      <c r="BL264" s="3" t="s">
        <v>165</v>
      </c>
      <c r="BM264" s="171" t="s">
        <v>542</v>
      </c>
    </row>
    <row r="265" s="27" customFormat="true" ht="16.5" hidden="false" customHeight="true" outlineLevel="0" collapsed="false">
      <c r="A265" s="22"/>
      <c r="B265" s="159"/>
      <c r="C265" s="160" t="s">
        <v>543</v>
      </c>
      <c r="D265" s="160" t="s">
        <v>128</v>
      </c>
      <c r="E265" s="161" t="s">
        <v>544</v>
      </c>
      <c r="F265" s="162" t="s">
        <v>545</v>
      </c>
      <c r="G265" s="163" t="s">
        <v>189</v>
      </c>
      <c r="H265" s="164" t="n">
        <v>1</v>
      </c>
      <c r="I265" s="165"/>
      <c r="J265" s="166" t="n">
        <f aca="false">ROUND(I265*H265,2)</f>
        <v>0</v>
      </c>
      <c r="K265" s="162" t="s">
        <v>132</v>
      </c>
      <c r="L265" s="23"/>
      <c r="M265" s="167"/>
      <c r="N265" s="168" t="s">
        <v>39</v>
      </c>
      <c r="O265" s="60"/>
      <c r="P265" s="169" t="n">
        <f aca="false">O265*H265</f>
        <v>0</v>
      </c>
      <c r="Q265" s="169" t="n">
        <v>0</v>
      </c>
      <c r="R265" s="169" t="n">
        <f aca="false">Q265*H265</f>
        <v>0</v>
      </c>
      <c r="S265" s="169" t="n">
        <v>0.001</v>
      </c>
      <c r="T265" s="170" t="n">
        <f aca="false">S265*H265</f>
        <v>0.001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1" t="s">
        <v>165</v>
      </c>
      <c r="AT265" s="171" t="s">
        <v>128</v>
      </c>
      <c r="AU265" s="171" t="s">
        <v>81</v>
      </c>
      <c r="AY265" s="3" t="s">
        <v>125</v>
      </c>
      <c r="BE265" s="172" t="n">
        <f aca="false">IF(N265="základní",J265,0)</f>
        <v>0</v>
      </c>
      <c r="BF265" s="172" t="n">
        <f aca="false">IF(N265="snížená",J265,0)</f>
        <v>0</v>
      </c>
      <c r="BG265" s="172" t="n">
        <f aca="false">IF(N265="zákl. přenesená",J265,0)</f>
        <v>0</v>
      </c>
      <c r="BH265" s="172" t="n">
        <f aca="false">IF(N265="sníž. přenesená",J265,0)</f>
        <v>0</v>
      </c>
      <c r="BI265" s="172" t="n">
        <f aca="false">IF(N265="nulová",J265,0)</f>
        <v>0</v>
      </c>
      <c r="BJ265" s="3" t="s">
        <v>79</v>
      </c>
      <c r="BK265" s="172" t="n">
        <f aca="false">ROUND(I265*H265,2)</f>
        <v>0</v>
      </c>
      <c r="BL265" s="3" t="s">
        <v>165</v>
      </c>
      <c r="BM265" s="171" t="s">
        <v>546</v>
      </c>
    </row>
    <row r="266" s="27" customFormat="true" ht="24.15" hidden="false" customHeight="true" outlineLevel="0" collapsed="false">
      <c r="A266" s="22"/>
      <c r="B266" s="159"/>
      <c r="C266" s="160" t="s">
        <v>547</v>
      </c>
      <c r="D266" s="160" t="s">
        <v>128</v>
      </c>
      <c r="E266" s="161" t="s">
        <v>548</v>
      </c>
      <c r="F266" s="162" t="s">
        <v>549</v>
      </c>
      <c r="G266" s="163" t="s">
        <v>314</v>
      </c>
      <c r="H266" s="192"/>
      <c r="I266" s="165"/>
      <c r="J266" s="166" t="n">
        <f aca="false">ROUND(I266*H266,2)</f>
        <v>0</v>
      </c>
      <c r="K266" s="162" t="s">
        <v>132</v>
      </c>
      <c r="L266" s="23"/>
      <c r="M266" s="167"/>
      <c r="N266" s="168" t="s">
        <v>39</v>
      </c>
      <c r="O266" s="60"/>
      <c r="P266" s="169" t="n">
        <f aca="false">O266*H266</f>
        <v>0</v>
      </c>
      <c r="Q266" s="169" t="n">
        <v>0</v>
      </c>
      <c r="R266" s="169" t="n">
        <f aca="false">Q266*H266</f>
        <v>0</v>
      </c>
      <c r="S266" s="169" t="n">
        <v>0</v>
      </c>
      <c r="T266" s="170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1" t="s">
        <v>165</v>
      </c>
      <c r="AT266" s="171" t="s">
        <v>128</v>
      </c>
      <c r="AU266" s="171" t="s">
        <v>81</v>
      </c>
      <c r="AY266" s="3" t="s">
        <v>125</v>
      </c>
      <c r="BE266" s="172" t="n">
        <f aca="false">IF(N266="základní",J266,0)</f>
        <v>0</v>
      </c>
      <c r="BF266" s="172" t="n">
        <f aca="false">IF(N266="snížená",J266,0)</f>
        <v>0</v>
      </c>
      <c r="BG266" s="172" t="n">
        <f aca="false">IF(N266="zákl. přenesená",J266,0)</f>
        <v>0</v>
      </c>
      <c r="BH266" s="172" t="n">
        <f aca="false">IF(N266="sníž. přenesená",J266,0)</f>
        <v>0</v>
      </c>
      <c r="BI266" s="172" t="n">
        <f aca="false">IF(N266="nulová",J266,0)</f>
        <v>0</v>
      </c>
      <c r="BJ266" s="3" t="s">
        <v>79</v>
      </c>
      <c r="BK266" s="172" t="n">
        <f aca="false">ROUND(I266*H266,2)</f>
        <v>0</v>
      </c>
      <c r="BL266" s="3" t="s">
        <v>165</v>
      </c>
      <c r="BM266" s="171" t="s">
        <v>550</v>
      </c>
    </row>
    <row r="267" s="145" customFormat="true" ht="22.8" hidden="false" customHeight="true" outlineLevel="0" collapsed="false">
      <c r="B267" s="146"/>
      <c r="D267" s="147" t="s">
        <v>73</v>
      </c>
      <c r="E267" s="157" t="s">
        <v>551</v>
      </c>
      <c r="F267" s="157" t="s">
        <v>552</v>
      </c>
      <c r="I267" s="149"/>
      <c r="J267" s="158" t="n">
        <f aca="false">BK267</f>
        <v>0</v>
      </c>
      <c r="L267" s="146"/>
      <c r="M267" s="151"/>
      <c r="N267" s="152"/>
      <c r="O267" s="152"/>
      <c r="P267" s="153" t="n">
        <f aca="false">SUM(P268:P282)</f>
        <v>0</v>
      </c>
      <c r="Q267" s="152"/>
      <c r="R267" s="153" t="n">
        <f aca="false">SUM(R268:R282)</f>
        <v>0.1262958</v>
      </c>
      <c r="S267" s="152"/>
      <c r="T267" s="154" t="n">
        <f aca="false">SUM(T268:T282)</f>
        <v>0</v>
      </c>
      <c r="AR267" s="147" t="s">
        <v>81</v>
      </c>
      <c r="AT267" s="155" t="s">
        <v>73</v>
      </c>
      <c r="AU267" s="155" t="s">
        <v>79</v>
      </c>
      <c r="AY267" s="147" t="s">
        <v>125</v>
      </c>
      <c r="BK267" s="156" t="n">
        <f aca="false">SUM(BK268:BK282)</f>
        <v>0</v>
      </c>
    </row>
    <row r="268" s="27" customFormat="true" ht="16.5" hidden="false" customHeight="true" outlineLevel="0" collapsed="false">
      <c r="A268" s="22"/>
      <c r="B268" s="159"/>
      <c r="C268" s="160" t="s">
        <v>553</v>
      </c>
      <c r="D268" s="160" t="s">
        <v>128</v>
      </c>
      <c r="E268" s="161" t="s">
        <v>554</v>
      </c>
      <c r="F268" s="162" t="s">
        <v>555</v>
      </c>
      <c r="G268" s="163" t="s">
        <v>131</v>
      </c>
      <c r="H268" s="164" t="n">
        <v>3.06</v>
      </c>
      <c r="I268" s="165"/>
      <c r="J268" s="166" t="n">
        <f aca="false">ROUND(I268*H268,2)</f>
        <v>0</v>
      </c>
      <c r="K268" s="162" t="s">
        <v>132</v>
      </c>
      <c r="L268" s="23"/>
      <c r="M268" s="167"/>
      <c r="N268" s="168" t="s">
        <v>39</v>
      </c>
      <c r="O268" s="60"/>
      <c r="P268" s="169" t="n">
        <f aca="false">O268*H268</f>
        <v>0</v>
      </c>
      <c r="Q268" s="169" t="n">
        <v>0</v>
      </c>
      <c r="R268" s="169" t="n">
        <f aca="false">Q268*H268</f>
        <v>0</v>
      </c>
      <c r="S268" s="169" t="n">
        <v>0</v>
      </c>
      <c r="T268" s="170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1" t="s">
        <v>165</v>
      </c>
      <c r="AT268" s="171" t="s">
        <v>128</v>
      </c>
      <c r="AU268" s="171" t="s">
        <v>81</v>
      </c>
      <c r="AY268" s="3" t="s">
        <v>125</v>
      </c>
      <c r="BE268" s="172" t="n">
        <f aca="false">IF(N268="základní",J268,0)</f>
        <v>0</v>
      </c>
      <c r="BF268" s="172" t="n">
        <f aca="false">IF(N268="snížená",J268,0)</f>
        <v>0</v>
      </c>
      <c r="BG268" s="172" t="n">
        <f aca="false">IF(N268="zákl. přenesená",J268,0)</f>
        <v>0</v>
      </c>
      <c r="BH268" s="172" t="n">
        <f aca="false">IF(N268="sníž. přenesená",J268,0)</f>
        <v>0</v>
      </c>
      <c r="BI268" s="172" t="n">
        <f aca="false">IF(N268="nulová",J268,0)</f>
        <v>0</v>
      </c>
      <c r="BJ268" s="3" t="s">
        <v>79</v>
      </c>
      <c r="BK268" s="172" t="n">
        <f aca="false">ROUND(I268*H268,2)</f>
        <v>0</v>
      </c>
      <c r="BL268" s="3" t="s">
        <v>165</v>
      </c>
      <c r="BM268" s="171" t="s">
        <v>556</v>
      </c>
    </row>
    <row r="269" s="173" customFormat="true" ht="12.8" hidden="false" customHeight="false" outlineLevel="0" collapsed="false">
      <c r="B269" s="174"/>
      <c r="D269" s="175" t="s">
        <v>138</v>
      </c>
      <c r="E269" s="176"/>
      <c r="F269" s="177" t="s">
        <v>159</v>
      </c>
      <c r="H269" s="178" t="n">
        <v>3.06</v>
      </c>
      <c r="I269" s="179"/>
      <c r="L269" s="174"/>
      <c r="M269" s="180"/>
      <c r="N269" s="181"/>
      <c r="O269" s="181"/>
      <c r="P269" s="181"/>
      <c r="Q269" s="181"/>
      <c r="R269" s="181"/>
      <c r="S269" s="181"/>
      <c r="T269" s="182"/>
      <c r="AT269" s="176" t="s">
        <v>138</v>
      </c>
      <c r="AU269" s="176" t="s">
        <v>81</v>
      </c>
      <c r="AV269" s="173" t="s">
        <v>81</v>
      </c>
      <c r="AW269" s="173" t="s">
        <v>31</v>
      </c>
      <c r="AX269" s="173" t="s">
        <v>79</v>
      </c>
      <c r="AY269" s="176" t="s">
        <v>125</v>
      </c>
    </row>
    <row r="270" s="27" customFormat="true" ht="16.5" hidden="false" customHeight="true" outlineLevel="0" collapsed="false">
      <c r="A270" s="22"/>
      <c r="B270" s="159"/>
      <c r="C270" s="160" t="s">
        <v>557</v>
      </c>
      <c r="D270" s="160" t="s">
        <v>128</v>
      </c>
      <c r="E270" s="161" t="s">
        <v>558</v>
      </c>
      <c r="F270" s="162" t="s">
        <v>559</v>
      </c>
      <c r="G270" s="163" t="s">
        <v>131</v>
      </c>
      <c r="H270" s="164" t="n">
        <v>3.06</v>
      </c>
      <c r="I270" s="165"/>
      <c r="J270" s="166" t="n">
        <f aca="false">ROUND(I270*H270,2)</f>
        <v>0</v>
      </c>
      <c r="K270" s="162" t="s">
        <v>132</v>
      </c>
      <c r="L270" s="23"/>
      <c r="M270" s="167"/>
      <c r="N270" s="168" t="s">
        <v>39</v>
      </c>
      <c r="O270" s="60"/>
      <c r="P270" s="169" t="n">
        <f aca="false">O270*H270</f>
        <v>0</v>
      </c>
      <c r="Q270" s="169" t="n">
        <v>0.0003</v>
      </c>
      <c r="R270" s="169" t="n">
        <f aca="false">Q270*H270</f>
        <v>0.000918</v>
      </c>
      <c r="S270" s="169" t="n">
        <v>0</v>
      </c>
      <c r="T270" s="170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1" t="s">
        <v>165</v>
      </c>
      <c r="AT270" s="171" t="s">
        <v>128</v>
      </c>
      <c r="AU270" s="171" t="s">
        <v>81</v>
      </c>
      <c r="AY270" s="3" t="s">
        <v>125</v>
      </c>
      <c r="BE270" s="172" t="n">
        <f aca="false">IF(N270="základní",J270,0)</f>
        <v>0</v>
      </c>
      <c r="BF270" s="172" t="n">
        <f aca="false">IF(N270="snížená",J270,0)</f>
        <v>0</v>
      </c>
      <c r="BG270" s="172" t="n">
        <f aca="false">IF(N270="zákl. přenesená",J270,0)</f>
        <v>0</v>
      </c>
      <c r="BH270" s="172" t="n">
        <f aca="false">IF(N270="sníž. přenesená",J270,0)</f>
        <v>0</v>
      </c>
      <c r="BI270" s="172" t="n">
        <f aca="false">IF(N270="nulová",J270,0)</f>
        <v>0</v>
      </c>
      <c r="BJ270" s="3" t="s">
        <v>79</v>
      </c>
      <c r="BK270" s="172" t="n">
        <f aca="false">ROUND(I270*H270,2)</f>
        <v>0</v>
      </c>
      <c r="BL270" s="3" t="s">
        <v>165</v>
      </c>
      <c r="BM270" s="171" t="s">
        <v>560</v>
      </c>
    </row>
    <row r="271" s="27" customFormat="true" ht="21.75" hidden="false" customHeight="true" outlineLevel="0" collapsed="false">
      <c r="A271" s="22"/>
      <c r="B271" s="159"/>
      <c r="C271" s="160" t="s">
        <v>561</v>
      </c>
      <c r="D271" s="160" t="s">
        <v>128</v>
      </c>
      <c r="E271" s="161" t="s">
        <v>562</v>
      </c>
      <c r="F271" s="162" t="s">
        <v>563</v>
      </c>
      <c r="G271" s="163" t="s">
        <v>131</v>
      </c>
      <c r="H271" s="164" t="n">
        <v>3.06</v>
      </c>
      <c r="I271" s="165"/>
      <c r="J271" s="166" t="n">
        <f aca="false">ROUND(I271*H271,2)</f>
        <v>0</v>
      </c>
      <c r="K271" s="162" t="s">
        <v>132</v>
      </c>
      <c r="L271" s="23"/>
      <c r="M271" s="167"/>
      <c r="N271" s="168" t="s">
        <v>39</v>
      </c>
      <c r="O271" s="60"/>
      <c r="P271" s="169" t="n">
        <f aca="false">O271*H271</f>
        <v>0</v>
      </c>
      <c r="Q271" s="169" t="n">
        <v>0</v>
      </c>
      <c r="R271" s="169" t="n">
        <f aca="false">Q271*H271</f>
        <v>0</v>
      </c>
      <c r="S271" s="169" t="n">
        <v>0</v>
      </c>
      <c r="T271" s="170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1" t="s">
        <v>165</v>
      </c>
      <c r="AT271" s="171" t="s">
        <v>128</v>
      </c>
      <c r="AU271" s="171" t="s">
        <v>81</v>
      </c>
      <c r="AY271" s="3" t="s">
        <v>125</v>
      </c>
      <c r="BE271" s="172" t="n">
        <f aca="false">IF(N271="základní",J271,0)</f>
        <v>0</v>
      </c>
      <c r="BF271" s="172" t="n">
        <f aca="false">IF(N271="snížená",J271,0)</f>
        <v>0</v>
      </c>
      <c r="BG271" s="172" t="n">
        <f aca="false">IF(N271="zákl. přenesená",J271,0)</f>
        <v>0</v>
      </c>
      <c r="BH271" s="172" t="n">
        <f aca="false">IF(N271="sníž. přenesená",J271,0)</f>
        <v>0</v>
      </c>
      <c r="BI271" s="172" t="n">
        <f aca="false">IF(N271="nulová",J271,0)</f>
        <v>0</v>
      </c>
      <c r="BJ271" s="3" t="s">
        <v>79</v>
      </c>
      <c r="BK271" s="172" t="n">
        <f aca="false">ROUND(I271*H271,2)</f>
        <v>0</v>
      </c>
      <c r="BL271" s="3" t="s">
        <v>165</v>
      </c>
      <c r="BM271" s="171" t="s">
        <v>564</v>
      </c>
    </row>
    <row r="272" s="27" customFormat="true" ht="24.15" hidden="false" customHeight="true" outlineLevel="0" collapsed="false">
      <c r="A272" s="22"/>
      <c r="B272" s="159"/>
      <c r="C272" s="160" t="s">
        <v>565</v>
      </c>
      <c r="D272" s="160" t="s">
        <v>128</v>
      </c>
      <c r="E272" s="161" t="s">
        <v>566</v>
      </c>
      <c r="F272" s="162" t="s">
        <v>567</v>
      </c>
      <c r="G272" s="163" t="s">
        <v>131</v>
      </c>
      <c r="H272" s="164" t="n">
        <v>3.06</v>
      </c>
      <c r="I272" s="165"/>
      <c r="J272" s="166" t="n">
        <f aca="false">ROUND(I272*H272,2)</f>
        <v>0</v>
      </c>
      <c r="K272" s="162" t="s">
        <v>132</v>
      </c>
      <c r="L272" s="23"/>
      <c r="M272" s="167"/>
      <c r="N272" s="168" t="s">
        <v>39</v>
      </c>
      <c r="O272" s="60"/>
      <c r="P272" s="169" t="n">
        <f aca="false">O272*H272</f>
        <v>0</v>
      </c>
      <c r="Q272" s="169" t="n">
        <v>0.00455</v>
      </c>
      <c r="R272" s="169" t="n">
        <f aca="false">Q272*H272</f>
        <v>0.013923</v>
      </c>
      <c r="S272" s="169" t="n">
        <v>0</v>
      </c>
      <c r="T272" s="170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1" t="s">
        <v>165</v>
      </c>
      <c r="AT272" s="171" t="s">
        <v>128</v>
      </c>
      <c r="AU272" s="171" t="s">
        <v>81</v>
      </c>
      <c r="AY272" s="3" t="s">
        <v>125</v>
      </c>
      <c r="BE272" s="172" t="n">
        <f aca="false">IF(N272="základní",J272,0)</f>
        <v>0</v>
      </c>
      <c r="BF272" s="172" t="n">
        <f aca="false">IF(N272="snížená",J272,0)</f>
        <v>0</v>
      </c>
      <c r="BG272" s="172" t="n">
        <f aca="false">IF(N272="zákl. přenesená",J272,0)</f>
        <v>0</v>
      </c>
      <c r="BH272" s="172" t="n">
        <f aca="false">IF(N272="sníž. přenesená",J272,0)</f>
        <v>0</v>
      </c>
      <c r="BI272" s="172" t="n">
        <f aca="false">IF(N272="nulová",J272,0)</f>
        <v>0</v>
      </c>
      <c r="BJ272" s="3" t="s">
        <v>79</v>
      </c>
      <c r="BK272" s="172" t="n">
        <f aca="false">ROUND(I272*H272,2)</f>
        <v>0</v>
      </c>
      <c r="BL272" s="3" t="s">
        <v>165</v>
      </c>
      <c r="BM272" s="171" t="s">
        <v>568</v>
      </c>
    </row>
    <row r="273" s="27" customFormat="true" ht="33" hidden="false" customHeight="true" outlineLevel="0" collapsed="false">
      <c r="A273" s="22"/>
      <c r="B273" s="159"/>
      <c r="C273" s="160" t="s">
        <v>569</v>
      </c>
      <c r="D273" s="160" t="s">
        <v>128</v>
      </c>
      <c r="E273" s="161" t="s">
        <v>570</v>
      </c>
      <c r="F273" s="162" t="s">
        <v>571</v>
      </c>
      <c r="G273" s="163" t="s">
        <v>131</v>
      </c>
      <c r="H273" s="164" t="n">
        <v>3.06</v>
      </c>
      <c r="I273" s="165"/>
      <c r="J273" s="166" t="n">
        <f aca="false">ROUND(I273*H273,2)</f>
        <v>0</v>
      </c>
      <c r="K273" s="162" t="s">
        <v>132</v>
      </c>
      <c r="L273" s="23"/>
      <c r="M273" s="167"/>
      <c r="N273" s="168" t="s">
        <v>39</v>
      </c>
      <c r="O273" s="60"/>
      <c r="P273" s="169" t="n">
        <f aca="false">O273*H273</f>
        <v>0</v>
      </c>
      <c r="Q273" s="169" t="n">
        <v>0.00903</v>
      </c>
      <c r="R273" s="169" t="n">
        <f aca="false">Q273*H273</f>
        <v>0.0276318</v>
      </c>
      <c r="S273" s="169" t="n">
        <v>0</v>
      </c>
      <c r="T273" s="170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1" t="s">
        <v>165</v>
      </c>
      <c r="AT273" s="171" t="s">
        <v>128</v>
      </c>
      <c r="AU273" s="171" t="s">
        <v>81</v>
      </c>
      <c r="AY273" s="3" t="s">
        <v>125</v>
      </c>
      <c r="BE273" s="172" t="n">
        <f aca="false">IF(N273="základní",J273,0)</f>
        <v>0</v>
      </c>
      <c r="BF273" s="172" t="n">
        <f aca="false">IF(N273="snížená",J273,0)</f>
        <v>0</v>
      </c>
      <c r="BG273" s="172" t="n">
        <f aca="false">IF(N273="zákl. přenesená",J273,0)</f>
        <v>0</v>
      </c>
      <c r="BH273" s="172" t="n">
        <f aca="false">IF(N273="sníž. přenesená",J273,0)</f>
        <v>0</v>
      </c>
      <c r="BI273" s="172" t="n">
        <f aca="false">IF(N273="nulová",J273,0)</f>
        <v>0</v>
      </c>
      <c r="BJ273" s="3" t="s">
        <v>79</v>
      </c>
      <c r="BK273" s="172" t="n">
        <f aca="false">ROUND(I273*H273,2)</f>
        <v>0</v>
      </c>
      <c r="BL273" s="3" t="s">
        <v>165</v>
      </c>
      <c r="BM273" s="171" t="s">
        <v>572</v>
      </c>
    </row>
    <row r="274" s="27" customFormat="true" ht="24.15" hidden="false" customHeight="true" outlineLevel="0" collapsed="false">
      <c r="A274" s="22"/>
      <c r="B274" s="159"/>
      <c r="C274" s="193" t="s">
        <v>573</v>
      </c>
      <c r="D274" s="193" t="s">
        <v>497</v>
      </c>
      <c r="E274" s="194" t="s">
        <v>574</v>
      </c>
      <c r="F274" s="195" t="s">
        <v>575</v>
      </c>
      <c r="G274" s="196" t="s">
        <v>131</v>
      </c>
      <c r="H274" s="197" t="n">
        <v>3.519</v>
      </c>
      <c r="I274" s="198"/>
      <c r="J274" s="199" t="n">
        <f aca="false">ROUND(I274*H274,2)</f>
        <v>0</v>
      </c>
      <c r="K274" s="195" t="s">
        <v>132</v>
      </c>
      <c r="L274" s="200"/>
      <c r="M274" s="201"/>
      <c r="N274" s="202" t="s">
        <v>39</v>
      </c>
      <c r="O274" s="60"/>
      <c r="P274" s="169" t="n">
        <f aca="false">O274*H274</f>
        <v>0</v>
      </c>
      <c r="Q274" s="169" t="n">
        <v>0.022</v>
      </c>
      <c r="R274" s="169" t="n">
        <f aca="false">Q274*H274</f>
        <v>0.077418</v>
      </c>
      <c r="S274" s="169" t="n">
        <v>0</v>
      </c>
      <c r="T274" s="170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1" t="s">
        <v>273</v>
      </c>
      <c r="AT274" s="171" t="s">
        <v>497</v>
      </c>
      <c r="AU274" s="171" t="s">
        <v>81</v>
      </c>
      <c r="AY274" s="3" t="s">
        <v>125</v>
      </c>
      <c r="BE274" s="172" t="n">
        <f aca="false">IF(N274="základní",J274,0)</f>
        <v>0</v>
      </c>
      <c r="BF274" s="172" t="n">
        <f aca="false">IF(N274="snížená",J274,0)</f>
        <v>0</v>
      </c>
      <c r="BG274" s="172" t="n">
        <f aca="false">IF(N274="zákl. přenesená",J274,0)</f>
        <v>0</v>
      </c>
      <c r="BH274" s="172" t="n">
        <f aca="false">IF(N274="sníž. přenesená",J274,0)</f>
        <v>0</v>
      </c>
      <c r="BI274" s="172" t="n">
        <f aca="false">IF(N274="nulová",J274,0)</f>
        <v>0</v>
      </c>
      <c r="BJ274" s="3" t="s">
        <v>79</v>
      </c>
      <c r="BK274" s="172" t="n">
        <f aca="false">ROUND(I274*H274,2)</f>
        <v>0</v>
      </c>
      <c r="BL274" s="3" t="s">
        <v>165</v>
      </c>
      <c r="BM274" s="171" t="s">
        <v>576</v>
      </c>
    </row>
    <row r="275" s="173" customFormat="true" ht="12.8" hidden="false" customHeight="false" outlineLevel="0" collapsed="false">
      <c r="B275" s="174"/>
      <c r="D275" s="175" t="s">
        <v>138</v>
      </c>
      <c r="F275" s="177" t="s">
        <v>577</v>
      </c>
      <c r="H275" s="178" t="n">
        <v>3.519</v>
      </c>
      <c r="I275" s="179"/>
      <c r="L275" s="174"/>
      <c r="M275" s="180"/>
      <c r="N275" s="181"/>
      <c r="O275" s="181"/>
      <c r="P275" s="181"/>
      <c r="Q275" s="181"/>
      <c r="R275" s="181"/>
      <c r="S275" s="181"/>
      <c r="T275" s="182"/>
      <c r="AT275" s="176" t="s">
        <v>138</v>
      </c>
      <c r="AU275" s="176" t="s">
        <v>81</v>
      </c>
      <c r="AV275" s="173" t="s">
        <v>81</v>
      </c>
      <c r="AW275" s="173" t="s">
        <v>2</v>
      </c>
      <c r="AX275" s="173" t="s">
        <v>79</v>
      </c>
      <c r="AY275" s="176" t="s">
        <v>125</v>
      </c>
    </row>
    <row r="276" s="27" customFormat="true" ht="33" hidden="false" customHeight="true" outlineLevel="0" collapsed="false">
      <c r="A276" s="22"/>
      <c r="B276" s="159"/>
      <c r="C276" s="160" t="s">
        <v>578</v>
      </c>
      <c r="D276" s="160" t="s">
        <v>128</v>
      </c>
      <c r="E276" s="161" t="s">
        <v>579</v>
      </c>
      <c r="F276" s="162" t="s">
        <v>580</v>
      </c>
      <c r="G276" s="163" t="s">
        <v>131</v>
      </c>
      <c r="H276" s="164" t="n">
        <v>3.067</v>
      </c>
      <c r="I276" s="165"/>
      <c r="J276" s="166" t="n">
        <f aca="false">ROUND(I276*H276,2)</f>
        <v>0</v>
      </c>
      <c r="K276" s="162" t="s">
        <v>132</v>
      </c>
      <c r="L276" s="23"/>
      <c r="M276" s="167"/>
      <c r="N276" s="168" t="s">
        <v>39</v>
      </c>
      <c r="O276" s="60"/>
      <c r="P276" s="169" t="n">
        <f aca="false">O276*H276</f>
        <v>0</v>
      </c>
      <c r="Q276" s="169" t="n">
        <v>0</v>
      </c>
      <c r="R276" s="169" t="n">
        <f aca="false">Q276*H276</f>
        <v>0</v>
      </c>
      <c r="S276" s="169" t="n">
        <v>0</v>
      </c>
      <c r="T276" s="170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1" t="s">
        <v>165</v>
      </c>
      <c r="AT276" s="171" t="s">
        <v>128</v>
      </c>
      <c r="AU276" s="171" t="s">
        <v>81</v>
      </c>
      <c r="AY276" s="3" t="s">
        <v>125</v>
      </c>
      <c r="BE276" s="172" t="n">
        <f aca="false">IF(N276="základní",J276,0)</f>
        <v>0</v>
      </c>
      <c r="BF276" s="172" t="n">
        <f aca="false">IF(N276="snížená",J276,0)</f>
        <v>0</v>
      </c>
      <c r="BG276" s="172" t="n">
        <f aca="false">IF(N276="zákl. přenesená",J276,0)</f>
        <v>0</v>
      </c>
      <c r="BH276" s="172" t="n">
        <f aca="false">IF(N276="sníž. přenesená",J276,0)</f>
        <v>0</v>
      </c>
      <c r="BI276" s="172" t="n">
        <f aca="false">IF(N276="nulová",J276,0)</f>
        <v>0</v>
      </c>
      <c r="BJ276" s="3" t="s">
        <v>79</v>
      </c>
      <c r="BK276" s="172" t="n">
        <f aca="false">ROUND(I276*H276,2)</f>
        <v>0</v>
      </c>
      <c r="BL276" s="3" t="s">
        <v>165</v>
      </c>
      <c r="BM276" s="171" t="s">
        <v>581</v>
      </c>
    </row>
    <row r="277" s="27" customFormat="true" ht="24.15" hidden="false" customHeight="true" outlineLevel="0" collapsed="false">
      <c r="A277" s="22"/>
      <c r="B277" s="159"/>
      <c r="C277" s="160" t="s">
        <v>582</v>
      </c>
      <c r="D277" s="160" t="s">
        <v>128</v>
      </c>
      <c r="E277" s="161" t="s">
        <v>583</v>
      </c>
      <c r="F277" s="162" t="s">
        <v>584</v>
      </c>
      <c r="G277" s="163" t="s">
        <v>131</v>
      </c>
      <c r="H277" s="164" t="n">
        <v>3.74</v>
      </c>
      <c r="I277" s="165"/>
      <c r="J277" s="166" t="n">
        <f aca="false">ROUND(I277*H277,2)</f>
        <v>0</v>
      </c>
      <c r="K277" s="162" t="s">
        <v>132</v>
      </c>
      <c r="L277" s="23"/>
      <c r="M277" s="167"/>
      <c r="N277" s="168" t="s">
        <v>39</v>
      </c>
      <c r="O277" s="60"/>
      <c r="P277" s="169" t="n">
        <f aca="false">O277*H277</f>
        <v>0</v>
      </c>
      <c r="Q277" s="169" t="n">
        <v>0.0015</v>
      </c>
      <c r="R277" s="169" t="n">
        <f aca="false">Q277*H277</f>
        <v>0.00561</v>
      </c>
      <c r="S277" s="169" t="n">
        <v>0</v>
      </c>
      <c r="T277" s="170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1" t="s">
        <v>165</v>
      </c>
      <c r="AT277" s="171" t="s">
        <v>128</v>
      </c>
      <c r="AU277" s="171" t="s">
        <v>81</v>
      </c>
      <c r="AY277" s="3" t="s">
        <v>125</v>
      </c>
      <c r="BE277" s="172" t="n">
        <f aca="false">IF(N277="základní",J277,0)</f>
        <v>0</v>
      </c>
      <c r="BF277" s="172" t="n">
        <f aca="false">IF(N277="snížená",J277,0)</f>
        <v>0</v>
      </c>
      <c r="BG277" s="172" t="n">
        <f aca="false">IF(N277="zákl. přenesená",J277,0)</f>
        <v>0</v>
      </c>
      <c r="BH277" s="172" t="n">
        <f aca="false">IF(N277="sníž. přenesená",J277,0)</f>
        <v>0</v>
      </c>
      <c r="BI277" s="172" t="n">
        <f aca="false">IF(N277="nulová",J277,0)</f>
        <v>0</v>
      </c>
      <c r="BJ277" s="3" t="s">
        <v>79</v>
      </c>
      <c r="BK277" s="172" t="n">
        <f aca="false">ROUND(I277*H277,2)</f>
        <v>0</v>
      </c>
      <c r="BL277" s="3" t="s">
        <v>165</v>
      </c>
      <c r="BM277" s="171" t="s">
        <v>585</v>
      </c>
    </row>
    <row r="278" s="173" customFormat="true" ht="12.8" hidden="false" customHeight="false" outlineLevel="0" collapsed="false">
      <c r="B278" s="174"/>
      <c r="D278" s="175" t="s">
        <v>138</v>
      </c>
      <c r="E278" s="176"/>
      <c r="F278" s="177" t="s">
        <v>586</v>
      </c>
      <c r="H278" s="178" t="n">
        <v>3.74</v>
      </c>
      <c r="I278" s="179"/>
      <c r="L278" s="174"/>
      <c r="M278" s="180"/>
      <c r="N278" s="181"/>
      <c r="O278" s="181"/>
      <c r="P278" s="181"/>
      <c r="Q278" s="181"/>
      <c r="R278" s="181"/>
      <c r="S278" s="181"/>
      <c r="T278" s="182"/>
      <c r="AT278" s="176" t="s">
        <v>138</v>
      </c>
      <c r="AU278" s="176" t="s">
        <v>81</v>
      </c>
      <c r="AV278" s="173" t="s">
        <v>81</v>
      </c>
      <c r="AW278" s="173" t="s">
        <v>31</v>
      </c>
      <c r="AX278" s="173" t="s">
        <v>79</v>
      </c>
      <c r="AY278" s="176" t="s">
        <v>125</v>
      </c>
    </row>
    <row r="279" s="27" customFormat="true" ht="16.5" hidden="false" customHeight="true" outlineLevel="0" collapsed="false">
      <c r="A279" s="22"/>
      <c r="B279" s="159"/>
      <c r="C279" s="160" t="s">
        <v>587</v>
      </c>
      <c r="D279" s="160" t="s">
        <v>128</v>
      </c>
      <c r="E279" s="161" t="s">
        <v>588</v>
      </c>
      <c r="F279" s="162" t="s">
        <v>589</v>
      </c>
      <c r="G279" s="163" t="s">
        <v>198</v>
      </c>
      <c r="H279" s="164" t="n">
        <v>8.5</v>
      </c>
      <c r="I279" s="165"/>
      <c r="J279" s="166" t="n">
        <f aca="false">ROUND(I279*H279,2)</f>
        <v>0</v>
      </c>
      <c r="K279" s="162" t="s">
        <v>132</v>
      </c>
      <c r="L279" s="23"/>
      <c r="M279" s="167"/>
      <c r="N279" s="168" t="s">
        <v>39</v>
      </c>
      <c r="O279" s="60"/>
      <c r="P279" s="169" t="n">
        <f aca="false">O279*H279</f>
        <v>0</v>
      </c>
      <c r="Q279" s="169" t="n">
        <v>9E-005</v>
      </c>
      <c r="R279" s="169" t="n">
        <f aca="false">Q279*H279</f>
        <v>0.000765</v>
      </c>
      <c r="S279" s="169" t="n">
        <v>0</v>
      </c>
      <c r="T279" s="170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1" t="s">
        <v>165</v>
      </c>
      <c r="AT279" s="171" t="s">
        <v>128</v>
      </c>
      <c r="AU279" s="171" t="s">
        <v>81</v>
      </c>
      <c r="AY279" s="3" t="s">
        <v>125</v>
      </c>
      <c r="BE279" s="172" t="n">
        <f aca="false">IF(N279="základní",J279,0)</f>
        <v>0</v>
      </c>
      <c r="BF279" s="172" t="n">
        <f aca="false">IF(N279="snížená",J279,0)</f>
        <v>0</v>
      </c>
      <c r="BG279" s="172" t="n">
        <f aca="false">IF(N279="zákl. přenesená",J279,0)</f>
        <v>0</v>
      </c>
      <c r="BH279" s="172" t="n">
        <f aca="false">IF(N279="sníž. přenesená",J279,0)</f>
        <v>0</v>
      </c>
      <c r="BI279" s="172" t="n">
        <f aca="false">IF(N279="nulová",J279,0)</f>
        <v>0</v>
      </c>
      <c r="BJ279" s="3" t="s">
        <v>79</v>
      </c>
      <c r="BK279" s="172" t="n">
        <f aca="false">ROUND(I279*H279,2)</f>
        <v>0</v>
      </c>
      <c r="BL279" s="3" t="s">
        <v>165</v>
      </c>
      <c r="BM279" s="171" t="s">
        <v>590</v>
      </c>
    </row>
    <row r="280" s="173" customFormat="true" ht="12.8" hidden="false" customHeight="false" outlineLevel="0" collapsed="false">
      <c r="B280" s="174"/>
      <c r="D280" s="175" t="s">
        <v>138</v>
      </c>
      <c r="E280" s="176"/>
      <c r="F280" s="177" t="s">
        <v>591</v>
      </c>
      <c r="H280" s="178" t="n">
        <v>8.5</v>
      </c>
      <c r="I280" s="179"/>
      <c r="L280" s="174"/>
      <c r="M280" s="180"/>
      <c r="N280" s="181"/>
      <c r="O280" s="181"/>
      <c r="P280" s="181"/>
      <c r="Q280" s="181"/>
      <c r="R280" s="181"/>
      <c r="S280" s="181"/>
      <c r="T280" s="182"/>
      <c r="AT280" s="176" t="s">
        <v>138</v>
      </c>
      <c r="AU280" s="176" t="s">
        <v>81</v>
      </c>
      <c r="AV280" s="173" t="s">
        <v>81</v>
      </c>
      <c r="AW280" s="173" t="s">
        <v>31</v>
      </c>
      <c r="AX280" s="173" t="s">
        <v>79</v>
      </c>
      <c r="AY280" s="176" t="s">
        <v>125</v>
      </c>
    </row>
    <row r="281" s="27" customFormat="true" ht="16.5" hidden="false" customHeight="true" outlineLevel="0" collapsed="false">
      <c r="A281" s="22"/>
      <c r="B281" s="159"/>
      <c r="C281" s="160" t="s">
        <v>592</v>
      </c>
      <c r="D281" s="160" t="s">
        <v>128</v>
      </c>
      <c r="E281" s="161" t="s">
        <v>593</v>
      </c>
      <c r="F281" s="162" t="s">
        <v>594</v>
      </c>
      <c r="G281" s="163" t="s">
        <v>189</v>
      </c>
      <c r="H281" s="164" t="n">
        <v>1</v>
      </c>
      <c r="I281" s="165"/>
      <c r="J281" s="166" t="n">
        <f aca="false">ROUND(I281*H281,2)</f>
        <v>0</v>
      </c>
      <c r="K281" s="162"/>
      <c r="L281" s="23"/>
      <c r="M281" s="167"/>
      <c r="N281" s="168" t="s">
        <v>39</v>
      </c>
      <c r="O281" s="60"/>
      <c r="P281" s="169" t="n">
        <f aca="false">O281*H281</f>
        <v>0</v>
      </c>
      <c r="Q281" s="169" t="n">
        <v>3E-005</v>
      </c>
      <c r="R281" s="169" t="n">
        <f aca="false">Q281*H281</f>
        <v>3E-005</v>
      </c>
      <c r="S281" s="169" t="n">
        <v>0</v>
      </c>
      <c r="T281" s="170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1" t="s">
        <v>165</v>
      </c>
      <c r="AT281" s="171" t="s">
        <v>128</v>
      </c>
      <c r="AU281" s="171" t="s">
        <v>81</v>
      </c>
      <c r="AY281" s="3" t="s">
        <v>125</v>
      </c>
      <c r="BE281" s="172" t="n">
        <f aca="false">IF(N281="základní",J281,0)</f>
        <v>0</v>
      </c>
      <c r="BF281" s="172" t="n">
        <f aca="false">IF(N281="snížená",J281,0)</f>
        <v>0</v>
      </c>
      <c r="BG281" s="172" t="n">
        <f aca="false">IF(N281="zákl. přenesená",J281,0)</f>
        <v>0</v>
      </c>
      <c r="BH281" s="172" t="n">
        <f aca="false">IF(N281="sníž. přenesená",J281,0)</f>
        <v>0</v>
      </c>
      <c r="BI281" s="172" t="n">
        <f aca="false">IF(N281="nulová",J281,0)</f>
        <v>0</v>
      </c>
      <c r="BJ281" s="3" t="s">
        <v>79</v>
      </c>
      <c r="BK281" s="172" t="n">
        <f aca="false">ROUND(I281*H281,2)</f>
        <v>0</v>
      </c>
      <c r="BL281" s="3" t="s">
        <v>165</v>
      </c>
      <c r="BM281" s="171" t="s">
        <v>595</v>
      </c>
    </row>
    <row r="282" s="27" customFormat="true" ht="24.15" hidden="false" customHeight="true" outlineLevel="0" collapsed="false">
      <c r="A282" s="22"/>
      <c r="B282" s="159"/>
      <c r="C282" s="160" t="s">
        <v>596</v>
      </c>
      <c r="D282" s="160" t="s">
        <v>128</v>
      </c>
      <c r="E282" s="161" t="s">
        <v>597</v>
      </c>
      <c r="F282" s="162" t="s">
        <v>598</v>
      </c>
      <c r="G282" s="163" t="s">
        <v>314</v>
      </c>
      <c r="H282" s="192"/>
      <c r="I282" s="165"/>
      <c r="J282" s="166" t="n">
        <f aca="false">ROUND(I282*H282,2)</f>
        <v>0</v>
      </c>
      <c r="K282" s="162" t="s">
        <v>132</v>
      </c>
      <c r="L282" s="23"/>
      <c r="M282" s="167"/>
      <c r="N282" s="168" t="s">
        <v>39</v>
      </c>
      <c r="O282" s="60"/>
      <c r="P282" s="169" t="n">
        <f aca="false">O282*H282</f>
        <v>0</v>
      </c>
      <c r="Q282" s="169" t="n">
        <v>0</v>
      </c>
      <c r="R282" s="169" t="n">
        <f aca="false">Q282*H282</f>
        <v>0</v>
      </c>
      <c r="S282" s="169" t="n">
        <v>0</v>
      </c>
      <c r="T282" s="170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1" t="s">
        <v>165</v>
      </c>
      <c r="AT282" s="171" t="s">
        <v>128</v>
      </c>
      <c r="AU282" s="171" t="s">
        <v>81</v>
      </c>
      <c r="AY282" s="3" t="s">
        <v>125</v>
      </c>
      <c r="BE282" s="172" t="n">
        <f aca="false">IF(N282="základní",J282,0)</f>
        <v>0</v>
      </c>
      <c r="BF282" s="172" t="n">
        <f aca="false">IF(N282="snížená",J282,0)</f>
        <v>0</v>
      </c>
      <c r="BG282" s="172" t="n">
        <f aca="false">IF(N282="zákl. přenesená",J282,0)</f>
        <v>0</v>
      </c>
      <c r="BH282" s="172" t="n">
        <f aca="false">IF(N282="sníž. přenesená",J282,0)</f>
        <v>0</v>
      </c>
      <c r="BI282" s="172" t="n">
        <f aca="false">IF(N282="nulová",J282,0)</f>
        <v>0</v>
      </c>
      <c r="BJ282" s="3" t="s">
        <v>79</v>
      </c>
      <c r="BK282" s="172" t="n">
        <f aca="false">ROUND(I282*H282,2)</f>
        <v>0</v>
      </c>
      <c r="BL282" s="3" t="s">
        <v>165</v>
      </c>
      <c r="BM282" s="171" t="s">
        <v>599</v>
      </c>
    </row>
    <row r="283" s="145" customFormat="true" ht="22.8" hidden="false" customHeight="true" outlineLevel="0" collapsed="false">
      <c r="B283" s="146"/>
      <c r="D283" s="147" t="s">
        <v>73</v>
      </c>
      <c r="E283" s="157" t="s">
        <v>600</v>
      </c>
      <c r="F283" s="157" t="s">
        <v>601</v>
      </c>
      <c r="I283" s="149"/>
      <c r="J283" s="158" t="n">
        <f aca="false">BK283</f>
        <v>0</v>
      </c>
      <c r="L283" s="146"/>
      <c r="M283" s="151"/>
      <c r="N283" s="152"/>
      <c r="O283" s="152"/>
      <c r="P283" s="153" t="n">
        <f aca="false">SUM(P284:P301)</f>
        <v>0</v>
      </c>
      <c r="Q283" s="152"/>
      <c r="R283" s="153" t="n">
        <f aca="false">SUM(R284:R301)</f>
        <v>0.733392</v>
      </c>
      <c r="S283" s="152"/>
      <c r="T283" s="154" t="n">
        <f aca="false">SUM(T284:T301)</f>
        <v>0</v>
      </c>
      <c r="AR283" s="147" t="s">
        <v>81</v>
      </c>
      <c r="AT283" s="155" t="s">
        <v>73</v>
      </c>
      <c r="AU283" s="155" t="s">
        <v>79</v>
      </c>
      <c r="AY283" s="147" t="s">
        <v>125</v>
      </c>
      <c r="BK283" s="156" t="n">
        <f aca="false">SUM(BK284:BK301)</f>
        <v>0</v>
      </c>
    </row>
    <row r="284" s="27" customFormat="true" ht="16.5" hidden="false" customHeight="true" outlineLevel="0" collapsed="false">
      <c r="A284" s="22"/>
      <c r="B284" s="159"/>
      <c r="C284" s="160" t="s">
        <v>602</v>
      </c>
      <c r="D284" s="160" t="s">
        <v>128</v>
      </c>
      <c r="E284" s="161" t="s">
        <v>603</v>
      </c>
      <c r="F284" s="162" t="s">
        <v>604</v>
      </c>
      <c r="G284" s="163" t="s">
        <v>131</v>
      </c>
      <c r="H284" s="164" t="n">
        <v>19.8</v>
      </c>
      <c r="I284" s="165"/>
      <c r="J284" s="166" t="n">
        <f aca="false">ROUND(I284*H284,2)</f>
        <v>0</v>
      </c>
      <c r="K284" s="162" t="s">
        <v>132</v>
      </c>
      <c r="L284" s="23"/>
      <c r="M284" s="167"/>
      <c r="N284" s="168" t="s">
        <v>39</v>
      </c>
      <c r="O284" s="60"/>
      <c r="P284" s="169" t="n">
        <f aca="false">O284*H284</f>
        <v>0</v>
      </c>
      <c r="Q284" s="169" t="n">
        <v>0.0003</v>
      </c>
      <c r="R284" s="169" t="n">
        <f aca="false">Q284*H284</f>
        <v>0.00594</v>
      </c>
      <c r="S284" s="169" t="n">
        <v>0</v>
      </c>
      <c r="T284" s="170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1" t="s">
        <v>165</v>
      </c>
      <c r="AT284" s="171" t="s">
        <v>128</v>
      </c>
      <c r="AU284" s="171" t="s">
        <v>81</v>
      </c>
      <c r="AY284" s="3" t="s">
        <v>125</v>
      </c>
      <c r="BE284" s="172" t="n">
        <f aca="false">IF(N284="základní",J284,0)</f>
        <v>0</v>
      </c>
      <c r="BF284" s="172" t="n">
        <f aca="false">IF(N284="snížená",J284,0)</f>
        <v>0</v>
      </c>
      <c r="BG284" s="172" t="n">
        <f aca="false">IF(N284="zákl. přenesená",J284,0)</f>
        <v>0</v>
      </c>
      <c r="BH284" s="172" t="n">
        <f aca="false">IF(N284="sníž. přenesená",J284,0)</f>
        <v>0</v>
      </c>
      <c r="BI284" s="172" t="n">
        <f aca="false">IF(N284="nulová",J284,0)</f>
        <v>0</v>
      </c>
      <c r="BJ284" s="3" t="s">
        <v>79</v>
      </c>
      <c r="BK284" s="172" t="n">
        <f aca="false">ROUND(I284*H284,2)</f>
        <v>0</v>
      </c>
      <c r="BL284" s="3" t="s">
        <v>165</v>
      </c>
      <c r="BM284" s="171" t="s">
        <v>605</v>
      </c>
    </row>
    <row r="285" s="173" customFormat="true" ht="12.8" hidden="false" customHeight="false" outlineLevel="0" collapsed="false">
      <c r="B285" s="174"/>
      <c r="D285" s="175" t="s">
        <v>138</v>
      </c>
      <c r="E285" s="176"/>
      <c r="F285" s="177" t="s">
        <v>606</v>
      </c>
      <c r="H285" s="178" t="n">
        <v>19.8</v>
      </c>
      <c r="I285" s="179"/>
      <c r="L285" s="174"/>
      <c r="M285" s="180"/>
      <c r="N285" s="181"/>
      <c r="O285" s="181"/>
      <c r="P285" s="181"/>
      <c r="Q285" s="181"/>
      <c r="R285" s="181"/>
      <c r="S285" s="181"/>
      <c r="T285" s="182"/>
      <c r="AT285" s="176" t="s">
        <v>138</v>
      </c>
      <c r="AU285" s="176" t="s">
        <v>81</v>
      </c>
      <c r="AV285" s="173" t="s">
        <v>81</v>
      </c>
      <c r="AW285" s="173" t="s">
        <v>31</v>
      </c>
      <c r="AX285" s="173" t="s">
        <v>79</v>
      </c>
      <c r="AY285" s="176" t="s">
        <v>125</v>
      </c>
    </row>
    <row r="286" s="27" customFormat="true" ht="24.15" hidden="false" customHeight="true" outlineLevel="0" collapsed="false">
      <c r="A286" s="22"/>
      <c r="B286" s="159"/>
      <c r="C286" s="160" t="s">
        <v>607</v>
      </c>
      <c r="D286" s="160" t="s">
        <v>128</v>
      </c>
      <c r="E286" s="161" t="s">
        <v>608</v>
      </c>
      <c r="F286" s="162" t="s">
        <v>609</v>
      </c>
      <c r="G286" s="163" t="s">
        <v>131</v>
      </c>
      <c r="H286" s="164" t="n">
        <v>6.6</v>
      </c>
      <c r="I286" s="165"/>
      <c r="J286" s="166" t="n">
        <f aca="false">ROUND(I286*H286,2)</f>
        <v>0</v>
      </c>
      <c r="K286" s="162" t="s">
        <v>132</v>
      </c>
      <c r="L286" s="23"/>
      <c r="M286" s="167"/>
      <c r="N286" s="168" t="s">
        <v>39</v>
      </c>
      <c r="O286" s="60"/>
      <c r="P286" s="169" t="n">
        <f aca="false">O286*H286</f>
        <v>0</v>
      </c>
      <c r="Q286" s="169" t="n">
        <v>0.0015</v>
      </c>
      <c r="R286" s="169" t="n">
        <f aca="false">Q286*H286</f>
        <v>0.0099</v>
      </c>
      <c r="S286" s="169" t="n">
        <v>0</v>
      </c>
      <c r="T286" s="170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1" t="s">
        <v>165</v>
      </c>
      <c r="AT286" s="171" t="s">
        <v>128</v>
      </c>
      <c r="AU286" s="171" t="s">
        <v>81</v>
      </c>
      <c r="AY286" s="3" t="s">
        <v>125</v>
      </c>
      <c r="BE286" s="172" t="n">
        <f aca="false">IF(N286="základní",J286,0)</f>
        <v>0</v>
      </c>
      <c r="BF286" s="172" t="n">
        <f aca="false">IF(N286="snížená",J286,0)</f>
        <v>0</v>
      </c>
      <c r="BG286" s="172" t="n">
        <f aca="false">IF(N286="zákl. přenesená",J286,0)</f>
        <v>0</v>
      </c>
      <c r="BH286" s="172" t="n">
        <f aca="false">IF(N286="sníž. přenesená",J286,0)</f>
        <v>0</v>
      </c>
      <c r="BI286" s="172" t="n">
        <f aca="false">IF(N286="nulová",J286,0)</f>
        <v>0</v>
      </c>
      <c r="BJ286" s="3" t="s">
        <v>79</v>
      </c>
      <c r="BK286" s="172" t="n">
        <f aca="false">ROUND(I286*H286,2)</f>
        <v>0</v>
      </c>
      <c r="BL286" s="3" t="s">
        <v>165</v>
      </c>
      <c r="BM286" s="171" t="s">
        <v>610</v>
      </c>
    </row>
    <row r="287" s="173" customFormat="true" ht="12.8" hidden="false" customHeight="false" outlineLevel="0" collapsed="false">
      <c r="B287" s="174"/>
      <c r="D287" s="175" t="s">
        <v>138</v>
      </c>
      <c r="E287" s="176"/>
      <c r="F287" s="177" t="s">
        <v>611</v>
      </c>
      <c r="H287" s="178" t="n">
        <v>6.6</v>
      </c>
      <c r="I287" s="179"/>
      <c r="L287" s="174"/>
      <c r="M287" s="180"/>
      <c r="N287" s="181"/>
      <c r="O287" s="181"/>
      <c r="P287" s="181"/>
      <c r="Q287" s="181"/>
      <c r="R287" s="181"/>
      <c r="S287" s="181"/>
      <c r="T287" s="182"/>
      <c r="AT287" s="176" t="s">
        <v>138</v>
      </c>
      <c r="AU287" s="176" t="s">
        <v>81</v>
      </c>
      <c r="AV287" s="173" t="s">
        <v>81</v>
      </c>
      <c r="AW287" s="173" t="s">
        <v>31</v>
      </c>
      <c r="AX287" s="173" t="s">
        <v>79</v>
      </c>
      <c r="AY287" s="176" t="s">
        <v>125</v>
      </c>
    </row>
    <row r="288" s="27" customFormat="true" ht="16.5" hidden="false" customHeight="true" outlineLevel="0" collapsed="false">
      <c r="A288" s="22"/>
      <c r="B288" s="159"/>
      <c r="C288" s="160" t="s">
        <v>612</v>
      </c>
      <c r="D288" s="160" t="s">
        <v>128</v>
      </c>
      <c r="E288" s="161" t="s">
        <v>613</v>
      </c>
      <c r="F288" s="162" t="s">
        <v>614</v>
      </c>
      <c r="G288" s="163" t="s">
        <v>189</v>
      </c>
      <c r="H288" s="164" t="n">
        <v>6</v>
      </c>
      <c r="I288" s="165"/>
      <c r="J288" s="166" t="n">
        <f aca="false">ROUND(I288*H288,2)</f>
        <v>0</v>
      </c>
      <c r="K288" s="162" t="s">
        <v>132</v>
      </c>
      <c r="L288" s="23"/>
      <c r="M288" s="167"/>
      <c r="N288" s="168" t="s">
        <v>39</v>
      </c>
      <c r="O288" s="60"/>
      <c r="P288" s="169" t="n">
        <f aca="false">O288*H288</f>
        <v>0</v>
      </c>
      <c r="Q288" s="169" t="n">
        <v>0.00021</v>
      </c>
      <c r="R288" s="169" t="n">
        <f aca="false">Q288*H288</f>
        <v>0.00126</v>
      </c>
      <c r="S288" s="169" t="n">
        <v>0</v>
      </c>
      <c r="T288" s="170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1" t="s">
        <v>165</v>
      </c>
      <c r="AT288" s="171" t="s">
        <v>128</v>
      </c>
      <c r="AU288" s="171" t="s">
        <v>81</v>
      </c>
      <c r="AY288" s="3" t="s">
        <v>125</v>
      </c>
      <c r="BE288" s="172" t="n">
        <f aca="false">IF(N288="základní",J288,0)</f>
        <v>0</v>
      </c>
      <c r="BF288" s="172" t="n">
        <f aca="false">IF(N288="snížená",J288,0)</f>
        <v>0</v>
      </c>
      <c r="BG288" s="172" t="n">
        <f aca="false">IF(N288="zákl. přenesená",J288,0)</f>
        <v>0</v>
      </c>
      <c r="BH288" s="172" t="n">
        <f aca="false">IF(N288="sníž. přenesená",J288,0)</f>
        <v>0</v>
      </c>
      <c r="BI288" s="172" t="n">
        <f aca="false">IF(N288="nulová",J288,0)</f>
        <v>0</v>
      </c>
      <c r="BJ288" s="3" t="s">
        <v>79</v>
      </c>
      <c r="BK288" s="172" t="n">
        <f aca="false">ROUND(I288*H288,2)</f>
        <v>0</v>
      </c>
      <c r="BL288" s="3" t="s">
        <v>165</v>
      </c>
      <c r="BM288" s="171" t="s">
        <v>615</v>
      </c>
    </row>
    <row r="289" s="173" customFormat="true" ht="12.8" hidden="false" customHeight="false" outlineLevel="0" collapsed="false">
      <c r="B289" s="174"/>
      <c r="D289" s="175" t="s">
        <v>138</v>
      </c>
      <c r="E289" s="176"/>
      <c r="F289" s="177" t="s">
        <v>616</v>
      </c>
      <c r="H289" s="178" t="n">
        <v>6</v>
      </c>
      <c r="I289" s="179"/>
      <c r="L289" s="174"/>
      <c r="M289" s="180"/>
      <c r="N289" s="181"/>
      <c r="O289" s="181"/>
      <c r="P289" s="181"/>
      <c r="Q289" s="181"/>
      <c r="R289" s="181"/>
      <c r="S289" s="181"/>
      <c r="T289" s="182"/>
      <c r="AT289" s="176" t="s">
        <v>138</v>
      </c>
      <c r="AU289" s="176" t="s">
        <v>81</v>
      </c>
      <c r="AV289" s="173" t="s">
        <v>81</v>
      </c>
      <c r="AW289" s="173" t="s">
        <v>31</v>
      </c>
      <c r="AX289" s="173" t="s">
        <v>79</v>
      </c>
      <c r="AY289" s="176" t="s">
        <v>125</v>
      </c>
    </row>
    <row r="290" s="27" customFormat="true" ht="24.15" hidden="false" customHeight="true" outlineLevel="0" collapsed="false">
      <c r="A290" s="22"/>
      <c r="B290" s="159"/>
      <c r="C290" s="160" t="s">
        <v>617</v>
      </c>
      <c r="D290" s="160" t="s">
        <v>128</v>
      </c>
      <c r="E290" s="161" t="s">
        <v>618</v>
      </c>
      <c r="F290" s="162" t="s">
        <v>619</v>
      </c>
      <c r="G290" s="163" t="s">
        <v>198</v>
      </c>
      <c r="H290" s="164" t="n">
        <v>7</v>
      </c>
      <c r="I290" s="165"/>
      <c r="J290" s="166" t="n">
        <f aca="false">ROUND(I290*H290,2)</f>
        <v>0</v>
      </c>
      <c r="K290" s="162" t="s">
        <v>132</v>
      </c>
      <c r="L290" s="23"/>
      <c r="M290" s="167"/>
      <c r="N290" s="168" t="s">
        <v>39</v>
      </c>
      <c r="O290" s="60"/>
      <c r="P290" s="169" t="n">
        <f aca="false">O290*H290</f>
        <v>0</v>
      </c>
      <c r="Q290" s="169" t="n">
        <v>0.00142</v>
      </c>
      <c r="R290" s="169" t="n">
        <f aca="false">Q290*H290</f>
        <v>0.00994</v>
      </c>
      <c r="S290" s="169" t="n">
        <v>0</v>
      </c>
      <c r="T290" s="170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1" t="s">
        <v>165</v>
      </c>
      <c r="AT290" s="171" t="s">
        <v>128</v>
      </c>
      <c r="AU290" s="171" t="s">
        <v>81</v>
      </c>
      <c r="AY290" s="3" t="s">
        <v>125</v>
      </c>
      <c r="BE290" s="172" t="n">
        <f aca="false">IF(N290="základní",J290,0)</f>
        <v>0</v>
      </c>
      <c r="BF290" s="172" t="n">
        <f aca="false">IF(N290="snížená",J290,0)</f>
        <v>0</v>
      </c>
      <c r="BG290" s="172" t="n">
        <f aca="false">IF(N290="zákl. přenesená",J290,0)</f>
        <v>0</v>
      </c>
      <c r="BH290" s="172" t="n">
        <f aca="false">IF(N290="sníž. přenesená",J290,0)</f>
        <v>0</v>
      </c>
      <c r="BI290" s="172" t="n">
        <f aca="false">IF(N290="nulová",J290,0)</f>
        <v>0</v>
      </c>
      <c r="BJ290" s="3" t="s">
        <v>79</v>
      </c>
      <c r="BK290" s="172" t="n">
        <f aca="false">ROUND(I290*H290,2)</f>
        <v>0</v>
      </c>
      <c r="BL290" s="3" t="s">
        <v>165</v>
      </c>
      <c r="BM290" s="171" t="s">
        <v>620</v>
      </c>
    </row>
    <row r="291" s="173" customFormat="true" ht="12.8" hidden="false" customHeight="false" outlineLevel="0" collapsed="false">
      <c r="B291" s="174"/>
      <c r="D291" s="175" t="s">
        <v>138</v>
      </c>
      <c r="E291" s="176"/>
      <c r="F291" s="177" t="s">
        <v>621</v>
      </c>
      <c r="H291" s="178" t="n">
        <v>7</v>
      </c>
      <c r="I291" s="179"/>
      <c r="L291" s="174"/>
      <c r="M291" s="180"/>
      <c r="N291" s="181"/>
      <c r="O291" s="181"/>
      <c r="P291" s="181"/>
      <c r="Q291" s="181"/>
      <c r="R291" s="181"/>
      <c r="S291" s="181"/>
      <c r="T291" s="182"/>
      <c r="AT291" s="176" t="s">
        <v>138</v>
      </c>
      <c r="AU291" s="176" t="s">
        <v>81</v>
      </c>
      <c r="AV291" s="173" t="s">
        <v>81</v>
      </c>
      <c r="AW291" s="173" t="s">
        <v>31</v>
      </c>
      <c r="AX291" s="173" t="s">
        <v>79</v>
      </c>
      <c r="AY291" s="176" t="s">
        <v>125</v>
      </c>
    </row>
    <row r="292" s="27" customFormat="true" ht="16.5" hidden="false" customHeight="true" outlineLevel="0" collapsed="false">
      <c r="A292" s="22"/>
      <c r="B292" s="159"/>
      <c r="C292" s="160" t="s">
        <v>622</v>
      </c>
      <c r="D292" s="160" t="s">
        <v>128</v>
      </c>
      <c r="E292" s="161" t="s">
        <v>623</v>
      </c>
      <c r="F292" s="162" t="s">
        <v>624</v>
      </c>
      <c r="G292" s="163" t="s">
        <v>131</v>
      </c>
      <c r="H292" s="164" t="n">
        <v>19.8</v>
      </c>
      <c r="I292" s="165"/>
      <c r="J292" s="166" t="n">
        <f aca="false">ROUND(I292*H292,2)</f>
        <v>0</v>
      </c>
      <c r="K292" s="162" t="s">
        <v>132</v>
      </c>
      <c r="L292" s="23"/>
      <c r="M292" s="167"/>
      <c r="N292" s="168" t="s">
        <v>39</v>
      </c>
      <c r="O292" s="60"/>
      <c r="P292" s="169" t="n">
        <f aca="false">O292*H292</f>
        <v>0</v>
      </c>
      <c r="Q292" s="169" t="n">
        <v>0.0045</v>
      </c>
      <c r="R292" s="169" t="n">
        <f aca="false">Q292*H292</f>
        <v>0.0891</v>
      </c>
      <c r="S292" s="169" t="n">
        <v>0</v>
      </c>
      <c r="T292" s="170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1" t="s">
        <v>165</v>
      </c>
      <c r="AT292" s="171" t="s">
        <v>128</v>
      </c>
      <c r="AU292" s="171" t="s">
        <v>81</v>
      </c>
      <c r="AY292" s="3" t="s">
        <v>125</v>
      </c>
      <c r="BE292" s="172" t="n">
        <f aca="false">IF(N292="základní",J292,0)</f>
        <v>0</v>
      </c>
      <c r="BF292" s="172" t="n">
        <f aca="false">IF(N292="snížená",J292,0)</f>
        <v>0</v>
      </c>
      <c r="BG292" s="172" t="n">
        <f aca="false">IF(N292="zákl. přenesená",J292,0)</f>
        <v>0</v>
      </c>
      <c r="BH292" s="172" t="n">
        <f aca="false">IF(N292="sníž. přenesená",J292,0)</f>
        <v>0</v>
      </c>
      <c r="BI292" s="172" t="n">
        <f aca="false">IF(N292="nulová",J292,0)</f>
        <v>0</v>
      </c>
      <c r="BJ292" s="3" t="s">
        <v>79</v>
      </c>
      <c r="BK292" s="172" t="n">
        <f aca="false">ROUND(I292*H292,2)</f>
        <v>0</v>
      </c>
      <c r="BL292" s="3" t="s">
        <v>165</v>
      </c>
      <c r="BM292" s="171" t="s">
        <v>625</v>
      </c>
    </row>
    <row r="293" s="27" customFormat="true" ht="33" hidden="false" customHeight="true" outlineLevel="0" collapsed="false">
      <c r="A293" s="22"/>
      <c r="B293" s="159"/>
      <c r="C293" s="160" t="s">
        <v>626</v>
      </c>
      <c r="D293" s="160" t="s">
        <v>128</v>
      </c>
      <c r="E293" s="161" t="s">
        <v>627</v>
      </c>
      <c r="F293" s="162" t="s">
        <v>628</v>
      </c>
      <c r="G293" s="163" t="s">
        <v>131</v>
      </c>
      <c r="H293" s="164" t="n">
        <v>19.8</v>
      </c>
      <c r="I293" s="165"/>
      <c r="J293" s="166" t="n">
        <f aca="false">ROUND(I293*H293,2)</f>
        <v>0</v>
      </c>
      <c r="K293" s="162" t="s">
        <v>132</v>
      </c>
      <c r="L293" s="23"/>
      <c r="M293" s="167"/>
      <c r="N293" s="168" t="s">
        <v>39</v>
      </c>
      <c r="O293" s="60"/>
      <c r="P293" s="169" t="n">
        <f aca="false">O293*H293</f>
        <v>0</v>
      </c>
      <c r="Q293" s="169" t="n">
        <v>0.00909</v>
      </c>
      <c r="R293" s="169" t="n">
        <f aca="false">Q293*H293</f>
        <v>0.179982</v>
      </c>
      <c r="S293" s="169" t="n">
        <v>0</v>
      </c>
      <c r="T293" s="170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1" t="s">
        <v>165</v>
      </c>
      <c r="AT293" s="171" t="s">
        <v>128</v>
      </c>
      <c r="AU293" s="171" t="s">
        <v>81</v>
      </c>
      <c r="AY293" s="3" t="s">
        <v>125</v>
      </c>
      <c r="BE293" s="172" t="n">
        <f aca="false">IF(N293="základní",J293,0)</f>
        <v>0</v>
      </c>
      <c r="BF293" s="172" t="n">
        <f aca="false">IF(N293="snížená",J293,0)</f>
        <v>0</v>
      </c>
      <c r="BG293" s="172" t="n">
        <f aca="false">IF(N293="zákl. přenesená",J293,0)</f>
        <v>0</v>
      </c>
      <c r="BH293" s="172" t="n">
        <f aca="false">IF(N293="sníž. přenesená",J293,0)</f>
        <v>0</v>
      </c>
      <c r="BI293" s="172" t="n">
        <f aca="false">IF(N293="nulová",J293,0)</f>
        <v>0</v>
      </c>
      <c r="BJ293" s="3" t="s">
        <v>79</v>
      </c>
      <c r="BK293" s="172" t="n">
        <f aca="false">ROUND(I293*H293,2)</f>
        <v>0</v>
      </c>
      <c r="BL293" s="3" t="s">
        <v>165</v>
      </c>
      <c r="BM293" s="171" t="s">
        <v>629</v>
      </c>
    </row>
    <row r="294" s="27" customFormat="true" ht="24.15" hidden="false" customHeight="true" outlineLevel="0" collapsed="false">
      <c r="A294" s="22"/>
      <c r="B294" s="159"/>
      <c r="C294" s="193" t="s">
        <v>630</v>
      </c>
      <c r="D294" s="193" t="s">
        <v>497</v>
      </c>
      <c r="E294" s="194" t="s">
        <v>631</v>
      </c>
      <c r="F294" s="195" t="s">
        <v>632</v>
      </c>
      <c r="G294" s="196" t="s">
        <v>131</v>
      </c>
      <c r="H294" s="197" t="n">
        <v>22.77</v>
      </c>
      <c r="I294" s="198"/>
      <c r="J294" s="199" t="n">
        <f aca="false">ROUND(I294*H294,2)</f>
        <v>0</v>
      </c>
      <c r="K294" s="195" t="s">
        <v>132</v>
      </c>
      <c r="L294" s="200"/>
      <c r="M294" s="201"/>
      <c r="N294" s="202" t="s">
        <v>39</v>
      </c>
      <c r="O294" s="60"/>
      <c r="P294" s="169" t="n">
        <f aca="false">O294*H294</f>
        <v>0</v>
      </c>
      <c r="Q294" s="169" t="n">
        <v>0.019</v>
      </c>
      <c r="R294" s="169" t="n">
        <f aca="false">Q294*H294</f>
        <v>0.43263</v>
      </c>
      <c r="S294" s="169" t="n">
        <v>0</v>
      </c>
      <c r="T294" s="170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1" t="s">
        <v>273</v>
      </c>
      <c r="AT294" s="171" t="s">
        <v>497</v>
      </c>
      <c r="AU294" s="171" t="s">
        <v>81</v>
      </c>
      <c r="AY294" s="3" t="s">
        <v>125</v>
      </c>
      <c r="BE294" s="172" t="n">
        <f aca="false">IF(N294="základní",J294,0)</f>
        <v>0</v>
      </c>
      <c r="BF294" s="172" t="n">
        <f aca="false">IF(N294="snížená",J294,0)</f>
        <v>0</v>
      </c>
      <c r="BG294" s="172" t="n">
        <f aca="false">IF(N294="zákl. přenesená",J294,0)</f>
        <v>0</v>
      </c>
      <c r="BH294" s="172" t="n">
        <f aca="false">IF(N294="sníž. přenesená",J294,0)</f>
        <v>0</v>
      </c>
      <c r="BI294" s="172" t="n">
        <f aca="false">IF(N294="nulová",J294,0)</f>
        <v>0</v>
      </c>
      <c r="BJ294" s="3" t="s">
        <v>79</v>
      </c>
      <c r="BK294" s="172" t="n">
        <f aca="false">ROUND(I294*H294,2)</f>
        <v>0</v>
      </c>
      <c r="BL294" s="3" t="s">
        <v>165</v>
      </c>
      <c r="BM294" s="171" t="s">
        <v>633</v>
      </c>
    </row>
    <row r="295" s="173" customFormat="true" ht="12.8" hidden="false" customHeight="false" outlineLevel="0" collapsed="false">
      <c r="B295" s="174"/>
      <c r="D295" s="175" t="s">
        <v>138</v>
      </c>
      <c r="F295" s="177" t="s">
        <v>634</v>
      </c>
      <c r="H295" s="178" t="n">
        <v>22.77</v>
      </c>
      <c r="I295" s="179"/>
      <c r="L295" s="174"/>
      <c r="M295" s="180"/>
      <c r="N295" s="181"/>
      <c r="O295" s="181"/>
      <c r="P295" s="181"/>
      <c r="Q295" s="181"/>
      <c r="R295" s="181"/>
      <c r="S295" s="181"/>
      <c r="T295" s="182"/>
      <c r="AT295" s="176" t="s">
        <v>138</v>
      </c>
      <c r="AU295" s="176" t="s">
        <v>81</v>
      </c>
      <c r="AV295" s="173" t="s">
        <v>81</v>
      </c>
      <c r="AW295" s="173" t="s">
        <v>2</v>
      </c>
      <c r="AX295" s="173" t="s">
        <v>79</v>
      </c>
      <c r="AY295" s="176" t="s">
        <v>125</v>
      </c>
    </row>
    <row r="296" s="27" customFormat="true" ht="33" hidden="false" customHeight="true" outlineLevel="0" collapsed="false">
      <c r="A296" s="22"/>
      <c r="B296" s="159"/>
      <c r="C296" s="160" t="s">
        <v>635</v>
      </c>
      <c r="D296" s="160" t="s">
        <v>128</v>
      </c>
      <c r="E296" s="161" t="s">
        <v>636</v>
      </c>
      <c r="F296" s="162" t="s">
        <v>637</v>
      </c>
      <c r="G296" s="163" t="s">
        <v>131</v>
      </c>
      <c r="H296" s="164" t="n">
        <v>19.8</v>
      </c>
      <c r="I296" s="165"/>
      <c r="J296" s="166" t="n">
        <f aca="false">ROUND(I296*H296,2)</f>
        <v>0</v>
      </c>
      <c r="K296" s="162" t="s">
        <v>132</v>
      </c>
      <c r="L296" s="23"/>
      <c r="M296" s="167"/>
      <c r="N296" s="168" t="s">
        <v>39</v>
      </c>
      <c r="O296" s="60"/>
      <c r="P296" s="169" t="n">
        <f aca="false">O296*H296</f>
        <v>0</v>
      </c>
      <c r="Q296" s="169" t="n">
        <v>0</v>
      </c>
      <c r="R296" s="169" t="n">
        <f aca="false">Q296*H296</f>
        <v>0</v>
      </c>
      <c r="S296" s="169" t="n">
        <v>0</v>
      </c>
      <c r="T296" s="170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1" t="s">
        <v>165</v>
      </c>
      <c r="AT296" s="171" t="s">
        <v>128</v>
      </c>
      <c r="AU296" s="171" t="s">
        <v>81</v>
      </c>
      <c r="AY296" s="3" t="s">
        <v>125</v>
      </c>
      <c r="BE296" s="172" t="n">
        <f aca="false">IF(N296="základní",J296,0)</f>
        <v>0</v>
      </c>
      <c r="BF296" s="172" t="n">
        <f aca="false">IF(N296="snížená",J296,0)</f>
        <v>0</v>
      </c>
      <c r="BG296" s="172" t="n">
        <f aca="false">IF(N296="zákl. přenesená",J296,0)</f>
        <v>0</v>
      </c>
      <c r="BH296" s="172" t="n">
        <f aca="false">IF(N296="sníž. přenesená",J296,0)</f>
        <v>0</v>
      </c>
      <c r="BI296" s="172" t="n">
        <f aca="false">IF(N296="nulová",J296,0)</f>
        <v>0</v>
      </c>
      <c r="BJ296" s="3" t="s">
        <v>79</v>
      </c>
      <c r="BK296" s="172" t="n">
        <f aca="false">ROUND(I296*H296,2)</f>
        <v>0</v>
      </c>
      <c r="BL296" s="3" t="s">
        <v>165</v>
      </c>
      <c r="BM296" s="171" t="s">
        <v>638</v>
      </c>
    </row>
    <row r="297" s="27" customFormat="true" ht="24.15" hidden="false" customHeight="true" outlineLevel="0" collapsed="false">
      <c r="A297" s="22"/>
      <c r="B297" s="159"/>
      <c r="C297" s="160" t="s">
        <v>639</v>
      </c>
      <c r="D297" s="160" t="s">
        <v>128</v>
      </c>
      <c r="E297" s="161" t="s">
        <v>640</v>
      </c>
      <c r="F297" s="162" t="s">
        <v>641</v>
      </c>
      <c r="G297" s="163" t="s">
        <v>198</v>
      </c>
      <c r="H297" s="164" t="n">
        <v>16</v>
      </c>
      <c r="I297" s="165"/>
      <c r="J297" s="166" t="n">
        <f aca="false">ROUND(I297*H297,2)</f>
        <v>0</v>
      </c>
      <c r="K297" s="162" t="s">
        <v>132</v>
      </c>
      <c r="L297" s="23"/>
      <c r="M297" s="167"/>
      <c r="N297" s="168" t="s">
        <v>39</v>
      </c>
      <c r="O297" s="60"/>
      <c r="P297" s="169" t="n">
        <f aca="false">O297*H297</f>
        <v>0</v>
      </c>
      <c r="Q297" s="169" t="n">
        <v>0.0002</v>
      </c>
      <c r="R297" s="169" t="n">
        <f aca="false">Q297*H297</f>
        <v>0.0032</v>
      </c>
      <c r="S297" s="169" t="n">
        <v>0</v>
      </c>
      <c r="T297" s="170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1" t="s">
        <v>165</v>
      </c>
      <c r="AT297" s="171" t="s">
        <v>128</v>
      </c>
      <c r="AU297" s="171" t="s">
        <v>81</v>
      </c>
      <c r="AY297" s="3" t="s">
        <v>125</v>
      </c>
      <c r="BE297" s="172" t="n">
        <f aca="false">IF(N297="základní",J297,0)</f>
        <v>0</v>
      </c>
      <c r="BF297" s="172" t="n">
        <f aca="false">IF(N297="snížená",J297,0)</f>
        <v>0</v>
      </c>
      <c r="BG297" s="172" t="n">
        <f aca="false">IF(N297="zákl. přenesená",J297,0)</f>
        <v>0</v>
      </c>
      <c r="BH297" s="172" t="n">
        <f aca="false">IF(N297="sníž. přenesená",J297,0)</f>
        <v>0</v>
      </c>
      <c r="BI297" s="172" t="n">
        <f aca="false">IF(N297="nulová",J297,0)</f>
        <v>0</v>
      </c>
      <c r="BJ297" s="3" t="s">
        <v>79</v>
      </c>
      <c r="BK297" s="172" t="n">
        <f aca="false">ROUND(I297*H297,2)</f>
        <v>0</v>
      </c>
      <c r="BL297" s="3" t="s">
        <v>165</v>
      </c>
      <c r="BM297" s="171" t="s">
        <v>642</v>
      </c>
    </row>
    <row r="298" s="173" customFormat="true" ht="12.8" hidden="false" customHeight="false" outlineLevel="0" collapsed="false">
      <c r="B298" s="174"/>
      <c r="D298" s="175" t="s">
        <v>138</v>
      </c>
      <c r="E298" s="176"/>
      <c r="F298" s="177" t="s">
        <v>643</v>
      </c>
      <c r="H298" s="178" t="n">
        <v>16</v>
      </c>
      <c r="I298" s="179"/>
      <c r="L298" s="174"/>
      <c r="M298" s="180"/>
      <c r="N298" s="181"/>
      <c r="O298" s="181"/>
      <c r="P298" s="181"/>
      <c r="Q298" s="181"/>
      <c r="R298" s="181"/>
      <c r="S298" s="181"/>
      <c r="T298" s="182"/>
      <c r="AT298" s="176" t="s">
        <v>138</v>
      </c>
      <c r="AU298" s="176" t="s">
        <v>81</v>
      </c>
      <c r="AV298" s="173" t="s">
        <v>81</v>
      </c>
      <c r="AW298" s="173" t="s">
        <v>31</v>
      </c>
      <c r="AX298" s="173" t="s">
        <v>79</v>
      </c>
      <c r="AY298" s="176" t="s">
        <v>125</v>
      </c>
    </row>
    <row r="299" s="27" customFormat="true" ht="16.5" hidden="false" customHeight="true" outlineLevel="0" collapsed="false">
      <c r="A299" s="22"/>
      <c r="B299" s="159"/>
      <c r="C299" s="160" t="s">
        <v>644</v>
      </c>
      <c r="D299" s="160" t="s">
        <v>128</v>
      </c>
      <c r="E299" s="161" t="s">
        <v>645</v>
      </c>
      <c r="F299" s="162" t="s">
        <v>646</v>
      </c>
      <c r="G299" s="163" t="s">
        <v>198</v>
      </c>
      <c r="H299" s="164" t="n">
        <v>16</v>
      </c>
      <c r="I299" s="165"/>
      <c r="J299" s="166" t="n">
        <f aca="false">ROUND(I299*H299,2)</f>
        <v>0</v>
      </c>
      <c r="K299" s="162" t="s">
        <v>132</v>
      </c>
      <c r="L299" s="23"/>
      <c r="M299" s="167"/>
      <c r="N299" s="168" t="s">
        <v>39</v>
      </c>
      <c r="O299" s="60"/>
      <c r="P299" s="169" t="n">
        <f aca="false">O299*H299</f>
        <v>0</v>
      </c>
      <c r="Q299" s="169" t="n">
        <v>9E-005</v>
      </c>
      <c r="R299" s="169" t="n">
        <f aca="false">Q299*H299</f>
        <v>0.00144</v>
      </c>
      <c r="S299" s="169" t="n">
        <v>0</v>
      </c>
      <c r="T299" s="170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1" t="s">
        <v>165</v>
      </c>
      <c r="AT299" s="171" t="s">
        <v>128</v>
      </c>
      <c r="AU299" s="171" t="s">
        <v>81</v>
      </c>
      <c r="AY299" s="3" t="s">
        <v>125</v>
      </c>
      <c r="BE299" s="172" t="n">
        <f aca="false">IF(N299="základní",J299,0)</f>
        <v>0</v>
      </c>
      <c r="BF299" s="172" t="n">
        <f aca="false">IF(N299="snížená",J299,0)</f>
        <v>0</v>
      </c>
      <c r="BG299" s="172" t="n">
        <f aca="false">IF(N299="zákl. přenesená",J299,0)</f>
        <v>0</v>
      </c>
      <c r="BH299" s="172" t="n">
        <f aca="false">IF(N299="sníž. přenesená",J299,0)</f>
        <v>0</v>
      </c>
      <c r="BI299" s="172" t="n">
        <f aca="false">IF(N299="nulová",J299,0)</f>
        <v>0</v>
      </c>
      <c r="BJ299" s="3" t="s">
        <v>79</v>
      </c>
      <c r="BK299" s="172" t="n">
        <f aca="false">ROUND(I299*H299,2)</f>
        <v>0</v>
      </c>
      <c r="BL299" s="3" t="s">
        <v>165</v>
      </c>
      <c r="BM299" s="171" t="s">
        <v>647</v>
      </c>
    </row>
    <row r="300" s="173" customFormat="true" ht="12.8" hidden="false" customHeight="false" outlineLevel="0" collapsed="false">
      <c r="B300" s="174"/>
      <c r="D300" s="175" t="s">
        <v>138</v>
      </c>
      <c r="E300" s="176"/>
      <c r="F300" s="177" t="s">
        <v>648</v>
      </c>
      <c r="H300" s="178" t="n">
        <v>16</v>
      </c>
      <c r="I300" s="179"/>
      <c r="L300" s="174"/>
      <c r="M300" s="180"/>
      <c r="N300" s="181"/>
      <c r="O300" s="181"/>
      <c r="P300" s="181"/>
      <c r="Q300" s="181"/>
      <c r="R300" s="181"/>
      <c r="S300" s="181"/>
      <c r="T300" s="182"/>
      <c r="AT300" s="176" t="s">
        <v>138</v>
      </c>
      <c r="AU300" s="176" t="s">
        <v>81</v>
      </c>
      <c r="AV300" s="173" t="s">
        <v>81</v>
      </c>
      <c r="AW300" s="173" t="s">
        <v>31</v>
      </c>
      <c r="AX300" s="173" t="s">
        <v>79</v>
      </c>
      <c r="AY300" s="176" t="s">
        <v>125</v>
      </c>
    </row>
    <row r="301" s="27" customFormat="true" ht="24.15" hidden="false" customHeight="true" outlineLevel="0" collapsed="false">
      <c r="A301" s="22"/>
      <c r="B301" s="159"/>
      <c r="C301" s="160" t="s">
        <v>649</v>
      </c>
      <c r="D301" s="160" t="s">
        <v>128</v>
      </c>
      <c r="E301" s="161" t="s">
        <v>650</v>
      </c>
      <c r="F301" s="162" t="s">
        <v>651</v>
      </c>
      <c r="G301" s="163" t="s">
        <v>314</v>
      </c>
      <c r="H301" s="192"/>
      <c r="I301" s="165"/>
      <c r="J301" s="166" t="n">
        <f aca="false">ROUND(I301*H301,2)</f>
        <v>0</v>
      </c>
      <c r="K301" s="162" t="s">
        <v>132</v>
      </c>
      <c r="L301" s="23"/>
      <c r="M301" s="167"/>
      <c r="N301" s="168" t="s">
        <v>39</v>
      </c>
      <c r="O301" s="60"/>
      <c r="P301" s="169" t="n">
        <f aca="false">O301*H301</f>
        <v>0</v>
      </c>
      <c r="Q301" s="169" t="n">
        <v>0</v>
      </c>
      <c r="R301" s="169" t="n">
        <f aca="false">Q301*H301</f>
        <v>0</v>
      </c>
      <c r="S301" s="169" t="n">
        <v>0</v>
      </c>
      <c r="T301" s="170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1" t="s">
        <v>165</v>
      </c>
      <c r="AT301" s="171" t="s">
        <v>128</v>
      </c>
      <c r="AU301" s="171" t="s">
        <v>81</v>
      </c>
      <c r="AY301" s="3" t="s">
        <v>125</v>
      </c>
      <c r="BE301" s="172" t="n">
        <f aca="false">IF(N301="základní",J301,0)</f>
        <v>0</v>
      </c>
      <c r="BF301" s="172" t="n">
        <f aca="false">IF(N301="snížená",J301,0)</f>
        <v>0</v>
      </c>
      <c r="BG301" s="172" t="n">
        <f aca="false">IF(N301="zákl. přenesená",J301,0)</f>
        <v>0</v>
      </c>
      <c r="BH301" s="172" t="n">
        <f aca="false">IF(N301="sníž. přenesená",J301,0)</f>
        <v>0</v>
      </c>
      <c r="BI301" s="172" t="n">
        <f aca="false">IF(N301="nulová",J301,0)</f>
        <v>0</v>
      </c>
      <c r="BJ301" s="3" t="s">
        <v>79</v>
      </c>
      <c r="BK301" s="172" t="n">
        <f aca="false">ROUND(I301*H301,2)</f>
        <v>0</v>
      </c>
      <c r="BL301" s="3" t="s">
        <v>165</v>
      </c>
      <c r="BM301" s="171" t="s">
        <v>652</v>
      </c>
    </row>
    <row r="302" s="145" customFormat="true" ht="22.8" hidden="false" customHeight="true" outlineLevel="0" collapsed="false">
      <c r="B302" s="146"/>
      <c r="D302" s="147" t="s">
        <v>73</v>
      </c>
      <c r="E302" s="157" t="s">
        <v>653</v>
      </c>
      <c r="F302" s="157" t="s">
        <v>654</v>
      </c>
      <c r="I302" s="149"/>
      <c r="J302" s="158" t="n">
        <f aca="false">BK302</f>
        <v>0</v>
      </c>
      <c r="L302" s="146"/>
      <c r="M302" s="151"/>
      <c r="N302" s="152"/>
      <c r="O302" s="152"/>
      <c r="P302" s="153" t="n">
        <f aca="false">SUM(P303:P307)</f>
        <v>0</v>
      </c>
      <c r="Q302" s="152"/>
      <c r="R302" s="153" t="n">
        <f aca="false">SUM(R303:R307)</f>
        <v>0.0011045</v>
      </c>
      <c r="S302" s="152"/>
      <c r="T302" s="154" t="n">
        <f aca="false">SUM(T303:T307)</f>
        <v>0</v>
      </c>
      <c r="AR302" s="147" t="s">
        <v>81</v>
      </c>
      <c r="AT302" s="155" t="s">
        <v>73</v>
      </c>
      <c r="AU302" s="155" t="s">
        <v>79</v>
      </c>
      <c r="AY302" s="147" t="s">
        <v>125</v>
      </c>
      <c r="BK302" s="156" t="n">
        <f aca="false">SUM(BK303:BK307)</f>
        <v>0</v>
      </c>
    </row>
    <row r="303" s="27" customFormat="true" ht="24.15" hidden="false" customHeight="true" outlineLevel="0" collapsed="false">
      <c r="A303" s="22"/>
      <c r="B303" s="159"/>
      <c r="C303" s="160" t="s">
        <v>655</v>
      </c>
      <c r="D303" s="160" t="s">
        <v>128</v>
      </c>
      <c r="E303" s="161" t="s">
        <v>656</v>
      </c>
      <c r="F303" s="162" t="s">
        <v>657</v>
      </c>
      <c r="G303" s="163" t="s">
        <v>131</v>
      </c>
      <c r="H303" s="164" t="n">
        <v>2.35</v>
      </c>
      <c r="I303" s="165"/>
      <c r="J303" s="166" t="n">
        <f aca="false">ROUND(I303*H303,2)</f>
        <v>0</v>
      </c>
      <c r="K303" s="162" t="s">
        <v>132</v>
      </c>
      <c r="L303" s="23"/>
      <c r="M303" s="167"/>
      <c r="N303" s="168" t="s">
        <v>39</v>
      </c>
      <c r="O303" s="60"/>
      <c r="P303" s="169" t="n">
        <f aca="false">O303*H303</f>
        <v>0</v>
      </c>
      <c r="Q303" s="169" t="n">
        <v>6E-005</v>
      </c>
      <c r="R303" s="169" t="n">
        <f aca="false">Q303*H303</f>
        <v>0.000141</v>
      </c>
      <c r="S303" s="169" t="n">
        <v>0</v>
      </c>
      <c r="T303" s="170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1" t="s">
        <v>165</v>
      </c>
      <c r="AT303" s="171" t="s">
        <v>128</v>
      </c>
      <c r="AU303" s="171" t="s">
        <v>81</v>
      </c>
      <c r="AY303" s="3" t="s">
        <v>125</v>
      </c>
      <c r="BE303" s="172" t="n">
        <f aca="false">IF(N303="základní",J303,0)</f>
        <v>0</v>
      </c>
      <c r="BF303" s="172" t="n">
        <f aca="false">IF(N303="snížená",J303,0)</f>
        <v>0</v>
      </c>
      <c r="BG303" s="172" t="n">
        <f aca="false">IF(N303="zákl. přenesená",J303,0)</f>
        <v>0</v>
      </c>
      <c r="BH303" s="172" t="n">
        <f aca="false">IF(N303="sníž. přenesená",J303,0)</f>
        <v>0</v>
      </c>
      <c r="BI303" s="172" t="n">
        <f aca="false">IF(N303="nulová",J303,0)</f>
        <v>0</v>
      </c>
      <c r="BJ303" s="3" t="s">
        <v>79</v>
      </c>
      <c r="BK303" s="172" t="n">
        <f aca="false">ROUND(I303*H303,2)</f>
        <v>0</v>
      </c>
      <c r="BL303" s="3" t="s">
        <v>165</v>
      </c>
      <c r="BM303" s="171" t="s">
        <v>658</v>
      </c>
    </row>
    <row r="304" s="173" customFormat="true" ht="12.8" hidden="false" customHeight="false" outlineLevel="0" collapsed="false">
      <c r="B304" s="174"/>
      <c r="D304" s="175" t="s">
        <v>138</v>
      </c>
      <c r="E304" s="176"/>
      <c r="F304" s="177" t="s">
        <v>659</v>
      </c>
      <c r="H304" s="178" t="n">
        <v>2.35</v>
      </c>
      <c r="I304" s="179"/>
      <c r="L304" s="174"/>
      <c r="M304" s="180"/>
      <c r="N304" s="181"/>
      <c r="O304" s="181"/>
      <c r="P304" s="181"/>
      <c r="Q304" s="181"/>
      <c r="R304" s="181"/>
      <c r="S304" s="181"/>
      <c r="T304" s="182"/>
      <c r="AT304" s="176" t="s">
        <v>138</v>
      </c>
      <c r="AU304" s="176" t="s">
        <v>81</v>
      </c>
      <c r="AV304" s="173" t="s">
        <v>81</v>
      </c>
      <c r="AW304" s="173" t="s">
        <v>31</v>
      </c>
      <c r="AX304" s="173" t="s">
        <v>79</v>
      </c>
      <c r="AY304" s="176" t="s">
        <v>125</v>
      </c>
    </row>
    <row r="305" s="27" customFormat="true" ht="24.15" hidden="false" customHeight="true" outlineLevel="0" collapsed="false">
      <c r="A305" s="22"/>
      <c r="B305" s="159"/>
      <c r="C305" s="160" t="s">
        <v>660</v>
      </c>
      <c r="D305" s="160" t="s">
        <v>128</v>
      </c>
      <c r="E305" s="161" t="s">
        <v>661</v>
      </c>
      <c r="F305" s="162" t="s">
        <v>662</v>
      </c>
      <c r="G305" s="163" t="s">
        <v>131</v>
      </c>
      <c r="H305" s="164" t="n">
        <v>2.35</v>
      </c>
      <c r="I305" s="165"/>
      <c r="J305" s="166" t="n">
        <f aca="false">ROUND(I305*H305,2)</f>
        <v>0</v>
      </c>
      <c r="K305" s="162" t="s">
        <v>132</v>
      </c>
      <c r="L305" s="23"/>
      <c r="M305" s="167"/>
      <c r="N305" s="168" t="s">
        <v>39</v>
      </c>
      <c r="O305" s="60"/>
      <c r="P305" s="169" t="n">
        <f aca="false">O305*H305</f>
        <v>0</v>
      </c>
      <c r="Q305" s="169" t="n">
        <v>0.00017</v>
      </c>
      <c r="R305" s="169" t="n">
        <f aca="false">Q305*H305</f>
        <v>0.0003995</v>
      </c>
      <c r="S305" s="169" t="n">
        <v>0</v>
      </c>
      <c r="T305" s="170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1" t="s">
        <v>165</v>
      </c>
      <c r="AT305" s="171" t="s">
        <v>128</v>
      </c>
      <c r="AU305" s="171" t="s">
        <v>81</v>
      </c>
      <c r="AY305" s="3" t="s">
        <v>125</v>
      </c>
      <c r="BE305" s="172" t="n">
        <f aca="false">IF(N305="základní",J305,0)</f>
        <v>0</v>
      </c>
      <c r="BF305" s="172" t="n">
        <f aca="false">IF(N305="snížená",J305,0)</f>
        <v>0</v>
      </c>
      <c r="BG305" s="172" t="n">
        <f aca="false">IF(N305="zákl. přenesená",J305,0)</f>
        <v>0</v>
      </c>
      <c r="BH305" s="172" t="n">
        <f aca="false">IF(N305="sníž. přenesená",J305,0)</f>
        <v>0</v>
      </c>
      <c r="BI305" s="172" t="n">
        <f aca="false">IF(N305="nulová",J305,0)</f>
        <v>0</v>
      </c>
      <c r="BJ305" s="3" t="s">
        <v>79</v>
      </c>
      <c r="BK305" s="172" t="n">
        <f aca="false">ROUND(I305*H305,2)</f>
        <v>0</v>
      </c>
      <c r="BL305" s="3" t="s">
        <v>165</v>
      </c>
      <c r="BM305" s="171" t="s">
        <v>663</v>
      </c>
    </row>
    <row r="306" s="27" customFormat="true" ht="24.15" hidden="false" customHeight="true" outlineLevel="0" collapsed="false">
      <c r="A306" s="22"/>
      <c r="B306" s="159"/>
      <c r="C306" s="160" t="s">
        <v>664</v>
      </c>
      <c r="D306" s="160" t="s">
        <v>128</v>
      </c>
      <c r="E306" s="161" t="s">
        <v>665</v>
      </c>
      <c r="F306" s="162" t="s">
        <v>666</v>
      </c>
      <c r="G306" s="163" t="s">
        <v>131</v>
      </c>
      <c r="H306" s="164" t="n">
        <v>2.35</v>
      </c>
      <c r="I306" s="165"/>
      <c r="J306" s="166" t="n">
        <f aca="false">ROUND(I306*H306,2)</f>
        <v>0</v>
      </c>
      <c r="K306" s="162" t="s">
        <v>132</v>
      </c>
      <c r="L306" s="23"/>
      <c r="M306" s="167"/>
      <c r="N306" s="168" t="s">
        <v>39</v>
      </c>
      <c r="O306" s="60"/>
      <c r="P306" s="169" t="n">
        <f aca="false">O306*H306</f>
        <v>0</v>
      </c>
      <c r="Q306" s="169" t="n">
        <v>0.00012</v>
      </c>
      <c r="R306" s="169" t="n">
        <f aca="false">Q306*H306</f>
        <v>0.000282</v>
      </c>
      <c r="S306" s="169" t="n">
        <v>0</v>
      </c>
      <c r="T306" s="170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1" t="s">
        <v>165</v>
      </c>
      <c r="AT306" s="171" t="s">
        <v>128</v>
      </c>
      <c r="AU306" s="171" t="s">
        <v>81</v>
      </c>
      <c r="AY306" s="3" t="s">
        <v>125</v>
      </c>
      <c r="BE306" s="172" t="n">
        <f aca="false">IF(N306="základní",J306,0)</f>
        <v>0</v>
      </c>
      <c r="BF306" s="172" t="n">
        <f aca="false">IF(N306="snížená",J306,0)</f>
        <v>0</v>
      </c>
      <c r="BG306" s="172" t="n">
        <f aca="false">IF(N306="zákl. přenesená",J306,0)</f>
        <v>0</v>
      </c>
      <c r="BH306" s="172" t="n">
        <f aca="false">IF(N306="sníž. přenesená",J306,0)</f>
        <v>0</v>
      </c>
      <c r="BI306" s="172" t="n">
        <f aca="false">IF(N306="nulová",J306,0)</f>
        <v>0</v>
      </c>
      <c r="BJ306" s="3" t="s">
        <v>79</v>
      </c>
      <c r="BK306" s="172" t="n">
        <f aca="false">ROUND(I306*H306,2)</f>
        <v>0</v>
      </c>
      <c r="BL306" s="3" t="s">
        <v>165</v>
      </c>
      <c r="BM306" s="171" t="s">
        <v>667</v>
      </c>
    </row>
    <row r="307" s="27" customFormat="true" ht="24.15" hidden="false" customHeight="true" outlineLevel="0" collapsed="false">
      <c r="A307" s="22"/>
      <c r="B307" s="159"/>
      <c r="C307" s="160" t="s">
        <v>668</v>
      </c>
      <c r="D307" s="160" t="s">
        <v>128</v>
      </c>
      <c r="E307" s="161" t="s">
        <v>669</v>
      </c>
      <c r="F307" s="162" t="s">
        <v>670</v>
      </c>
      <c r="G307" s="163" t="s">
        <v>131</v>
      </c>
      <c r="H307" s="164" t="n">
        <v>2.35</v>
      </c>
      <c r="I307" s="165"/>
      <c r="J307" s="166" t="n">
        <f aca="false">ROUND(I307*H307,2)</f>
        <v>0</v>
      </c>
      <c r="K307" s="162" t="s">
        <v>132</v>
      </c>
      <c r="L307" s="23"/>
      <c r="M307" s="167"/>
      <c r="N307" s="168" t="s">
        <v>39</v>
      </c>
      <c r="O307" s="60"/>
      <c r="P307" s="169" t="n">
        <f aca="false">O307*H307</f>
        <v>0</v>
      </c>
      <c r="Q307" s="169" t="n">
        <v>0.00012</v>
      </c>
      <c r="R307" s="169" t="n">
        <f aca="false">Q307*H307</f>
        <v>0.000282</v>
      </c>
      <c r="S307" s="169" t="n">
        <v>0</v>
      </c>
      <c r="T307" s="170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1" t="s">
        <v>165</v>
      </c>
      <c r="AT307" s="171" t="s">
        <v>128</v>
      </c>
      <c r="AU307" s="171" t="s">
        <v>81</v>
      </c>
      <c r="AY307" s="3" t="s">
        <v>125</v>
      </c>
      <c r="BE307" s="172" t="n">
        <f aca="false">IF(N307="základní",J307,0)</f>
        <v>0</v>
      </c>
      <c r="BF307" s="172" t="n">
        <f aca="false">IF(N307="snížená",J307,0)</f>
        <v>0</v>
      </c>
      <c r="BG307" s="172" t="n">
        <f aca="false">IF(N307="zákl. přenesená",J307,0)</f>
        <v>0</v>
      </c>
      <c r="BH307" s="172" t="n">
        <f aca="false">IF(N307="sníž. přenesená",J307,0)</f>
        <v>0</v>
      </c>
      <c r="BI307" s="172" t="n">
        <f aca="false">IF(N307="nulová",J307,0)</f>
        <v>0</v>
      </c>
      <c r="BJ307" s="3" t="s">
        <v>79</v>
      </c>
      <c r="BK307" s="172" t="n">
        <f aca="false">ROUND(I307*H307,2)</f>
        <v>0</v>
      </c>
      <c r="BL307" s="3" t="s">
        <v>165</v>
      </c>
      <c r="BM307" s="171" t="s">
        <v>671</v>
      </c>
    </row>
    <row r="308" s="145" customFormat="true" ht="22.8" hidden="false" customHeight="true" outlineLevel="0" collapsed="false">
      <c r="B308" s="146"/>
      <c r="D308" s="147" t="s">
        <v>73</v>
      </c>
      <c r="E308" s="157" t="s">
        <v>672</v>
      </c>
      <c r="F308" s="157" t="s">
        <v>673</v>
      </c>
      <c r="I308" s="149"/>
      <c r="J308" s="158" t="n">
        <f aca="false">BK308</f>
        <v>0</v>
      </c>
      <c r="L308" s="146"/>
      <c r="M308" s="151"/>
      <c r="N308" s="152"/>
      <c r="O308" s="152"/>
      <c r="P308" s="153" t="n">
        <f aca="false">SUM(P309:P312)</f>
        <v>0</v>
      </c>
      <c r="Q308" s="152"/>
      <c r="R308" s="153" t="n">
        <f aca="false">SUM(R309:R312)</f>
        <v>0.01215</v>
      </c>
      <c r="S308" s="152"/>
      <c r="T308" s="154" t="n">
        <f aca="false">SUM(T309:T312)</f>
        <v>0.003375</v>
      </c>
      <c r="AR308" s="147" t="s">
        <v>81</v>
      </c>
      <c r="AT308" s="155" t="s">
        <v>73</v>
      </c>
      <c r="AU308" s="155" t="s">
        <v>79</v>
      </c>
      <c r="AY308" s="147" t="s">
        <v>125</v>
      </c>
      <c r="BK308" s="156" t="n">
        <f aca="false">SUM(BK309:BK312)</f>
        <v>0</v>
      </c>
    </row>
    <row r="309" s="27" customFormat="true" ht="24.15" hidden="false" customHeight="true" outlineLevel="0" collapsed="false">
      <c r="A309" s="22"/>
      <c r="B309" s="159"/>
      <c r="C309" s="160" t="s">
        <v>674</v>
      </c>
      <c r="D309" s="160" t="s">
        <v>128</v>
      </c>
      <c r="E309" s="161" t="s">
        <v>675</v>
      </c>
      <c r="F309" s="162" t="s">
        <v>676</v>
      </c>
      <c r="G309" s="163" t="s">
        <v>131</v>
      </c>
      <c r="H309" s="164" t="n">
        <v>22.5</v>
      </c>
      <c r="I309" s="165"/>
      <c r="J309" s="166" t="n">
        <f aca="false">ROUND(I309*H309,2)</f>
        <v>0</v>
      </c>
      <c r="K309" s="162" t="s">
        <v>132</v>
      </c>
      <c r="L309" s="23"/>
      <c r="M309" s="167"/>
      <c r="N309" s="168" t="s">
        <v>39</v>
      </c>
      <c r="O309" s="60"/>
      <c r="P309" s="169" t="n">
        <f aca="false">O309*H309</f>
        <v>0</v>
      </c>
      <c r="Q309" s="169" t="n">
        <v>0</v>
      </c>
      <c r="R309" s="169" t="n">
        <f aca="false">Q309*H309</f>
        <v>0</v>
      </c>
      <c r="S309" s="169" t="n">
        <v>0.00015</v>
      </c>
      <c r="T309" s="170" t="n">
        <f aca="false">S309*H309</f>
        <v>0.003375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1" t="s">
        <v>165</v>
      </c>
      <c r="AT309" s="171" t="s">
        <v>128</v>
      </c>
      <c r="AU309" s="171" t="s">
        <v>81</v>
      </c>
      <c r="AY309" s="3" t="s">
        <v>125</v>
      </c>
      <c r="BE309" s="172" t="n">
        <f aca="false">IF(N309="základní",J309,0)</f>
        <v>0</v>
      </c>
      <c r="BF309" s="172" t="n">
        <f aca="false">IF(N309="snížená",J309,0)</f>
        <v>0</v>
      </c>
      <c r="BG309" s="172" t="n">
        <f aca="false">IF(N309="zákl. přenesená",J309,0)</f>
        <v>0</v>
      </c>
      <c r="BH309" s="172" t="n">
        <f aca="false">IF(N309="sníž. přenesená",J309,0)</f>
        <v>0</v>
      </c>
      <c r="BI309" s="172" t="n">
        <f aca="false">IF(N309="nulová",J309,0)</f>
        <v>0</v>
      </c>
      <c r="BJ309" s="3" t="s">
        <v>79</v>
      </c>
      <c r="BK309" s="172" t="n">
        <f aca="false">ROUND(I309*H309,2)</f>
        <v>0</v>
      </c>
      <c r="BL309" s="3" t="s">
        <v>165</v>
      </c>
      <c r="BM309" s="171" t="s">
        <v>677</v>
      </c>
    </row>
    <row r="310" s="173" customFormat="true" ht="12.8" hidden="false" customHeight="false" outlineLevel="0" collapsed="false">
      <c r="B310" s="174"/>
      <c r="D310" s="175" t="s">
        <v>138</v>
      </c>
      <c r="E310" s="176"/>
      <c r="F310" s="177" t="s">
        <v>678</v>
      </c>
      <c r="H310" s="178" t="n">
        <v>22.5</v>
      </c>
      <c r="I310" s="179"/>
      <c r="L310" s="174"/>
      <c r="M310" s="180"/>
      <c r="N310" s="181"/>
      <c r="O310" s="181"/>
      <c r="P310" s="181"/>
      <c r="Q310" s="181"/>
      <c r="R310" s="181"/>
      <c r="S310" s="181"/>
      <c r="T310" s="182"/>
      <c r="AT310" s="176" t="s">
        <v>138</v>
      </c>
      <c r="AU310" s="176" t="s">
        <v>81</v>
      </c>
      <c r="AV310" s="173" t="s">
        <v>81</v>
      </c>
      <c r="AW310" s="173" t="s">
        <v>31</v>
      </c>
      <c r="AX310" s="173" t="s">
        <v>79</v>
      </c>
      <c r="AY310" s="176" t="s">
        <v>125</v>
      </c>
    </row>
    <row r="311" s="27" customFormat="true" ht="24.15" hidden="false" customHeight="true" outlineLevel="0" collapsed="false">
      <c r="A311" s="22"/>
      <c r="B311" s="159"/>
      <c r="C311" s="160" t="s">
        <v>679</v>
      </c>
      <c r="D311" s="160" t="s">
        <v>128</v>
      </c>
      <c r="E311" s="161" t="s">
        <v>680</v>
      </c>
      <c r="F311" s="162" t="s">
        <v>681</v>
      </c>
      <c r="G311" s="163" t="s">
        <v>131</v>
      </c>
      <c r="H311" s="164" t="n">
        <v>22.5</v>
      </c>
      <c r="I311" s="165"/>
      <c r="J311" s="166" t="n">
        <f aca="false">ROUND(I311*H311,2)</f>
        <v>0</v>
      </c>
      <c r="K311" s="162" t="s">
        <v>132</v>
      </c>
      <c r="L311" s="23"/>
      <c r="M311" s="167"/>
      <c r="N311" s="168" t="s">
        <v>39</v>
      </c>
      <c r="O311" s="60"/>
      <c r="P311" s="169" t="n">
        <f aca="false">O311*H311</f>
        <v>0</v>
      </c>
      <c r="Q311" s="169" t="n">
        <v>0.00021</v>
      </c>
      <c r="R311" s="169" t="n">
        <f aca="false">Q311*H311</f>
        <v>0.004725</v>
      </c>
      <c r="S311" s="169" t="n">
        <v>0</v>
      </c>
      <c r="T311" s="170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1" t="s">
        <v>165</v>
      </c>
      <c r="AT311" s="171" t="s">
        <v>128</v>
      </c>
      <c r="AU311" s="171" t="s">
        <v>81</v>
      </c>
      <c r="AY311" s="3" t="s">
        <v>125</v>
      </c>
      <c r="BE311" s="172" t="n">
        <f aca="false">IF(N311="základní",J311,0)</f>
        <v>0</v>
      </c>
      <c r="BF311" s="172" t="n">
        <f aca="false">IF(N311="snížená",J311,0)</f>
        <v>0</v>
      </c>
      <c r="BG311" s="172" t="n">
        <f aca="false">IF(N311="zákl. přenesená",J311,0)</f>
        <v>0</v>
      </c>
      <c r="BH311" s="172" t="n">
        <f aca="false">IF(N311="sníž. přenesená",J311,0)</f>
        <v>0</v>
      </c>
      <c r="BI311" s="172" t="n">
        <f aca="false">IF(N311="nulová",J311,0)</f>
        <v>0</v>
      </c>
      <c r="BJ311" s="3" t="s">
        <v>79</v>
      </c>
      <c r="BK311" s="172" t="n">
        <f aca="false">ROUND(I311*H311,2)</f>
        <v>0</v>
      </c>
      <c r="BL311" s="3" t="s">
        <v>165</v>
      </c>
      <c r="BM311" s="171" t="s">
        <v>682</v>
      </c>
    </row>
    <row r="312" s="27" customFormat="true" ht="24.15" hidden="false" customHeight="true" outlineLevel="0" collapsed="false">
      <c r="A312" s="22"/>
      <c r="B312" s="159"/>
      <c r="C312" s="160" t="s">
        <v>683</v>
      </c>
      <c r="D312" s="160" t="s">
        <v>128</v>
      </c>
      <c r="E312" s="161" t="s">
        <v>684</v>
      </c>
      <c r="F312" s="162" t="s">
        <v>685</v>
      </c>
      <c r="G312" s="163" t="s">
        <v>131</v>
      </c>
      <c r="H312" s="164" t="n">
        <v>22.5</v>
      </c>
      <c r="I312" s="165"/>
      <c r="J312" s="166" t="n">
        <f aca="false">ROUND(I312*H312,2)</f>
        <v>0</v>
      </c>
      <c r="K312" s="162" t="s">
        <v>132</v>
      </c>
      <c r="L312" s="23"/>
      <c r="M312" s="167"/>
      <c r="N312" s="168" t="s">
        <v>39</v>
      </c>
      <c r="O312" s="60"/>
      <c r="P312" s="169" t="n">
        <f aca="false">O312*H312</f>
        <v>0</v>
      </c>
      <c r="Q312" s="169" t="n">
        <v>0.00033</v>
      </c>
      <c r="R312" s="169" t="n">
        <f aca="false">Q312*H312</f>
        <v>0.007425</v>
      </c>
      <c r="S312" s="169" t="n">
        <v>0</v>
      </c>
      <c r="T312" s="170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1" t="s">
        <v>165</v>
      </c>
      <c r="AT312" s="171" t="s">
        <v>128</v>
      </c>
      <c r="AU312" s="171" t="s">
        <v>81</v>
      </c>
      <c r="AY312" s="3" t="s">
        <v>125</v>
      </c>
      <c r="BE312" s="172" t="n">
        <f aca="false">IF(N312="základní",J312,0)</f>
        <v>0</v>
      </c>
      <c r="BF312" s="172" t="n">
        <f aca="false">IF(N312="snížená",J312,0)</f>
        <v>0</v>
      </c>
      <c r="BG312" s="172" t="n">
        <f aca="false">IF(N312="zákl. přenesená",J312,0)</f>
        <v>0</v>
      </c>
      <c r="BH312" s="172" t="n">
        <f aca="false">IF(N312="sníž. přenesená",J312,0)</f>
        <v>0</v>
      </c>
      <c r="BI312" s="172" t="n">
        <f aca="false">IF(N312="nulová",J312,0)</f>
        <v>0</v>
      </c>
      <c r="BJ312" s="3" t="s">
        <v>79</v>
      </c>
      <c r="BK312" s="172" t="n">
        <f aca="false">ROUND(I312*H312,2)</f>
        <v>0</v>
      </c>
      <c r="BL312" s="3" t="s">
        <v>165</v>
      </c>
      <c r="BM312" s="171" t="s">
        <v>686</v>
      </c>
    </row>
    <row r="313" s="145" customFormat="true" ht="25.9" hidden="false" customHeight="true" outlineLevel="0" collapsed="false">
      <c r="B313" s="146"/>
      <c r="D313" s="147" t="s">
        <v>73</v>
      </c>
      <c r="E313" s="148" t="s">
        <v>687</v>
      </c>
      <c r="F313" s="148" t="s">
        <v>688</v>
      </c>
      <c r="I313" s="149"/>
      <c r="J313" s="150" t="n">
        <f aca="false">BK313</f>
        <v>0</v>
      </c>
      <c r="L313" s="146"/>
      <c r="M313" s="151"/>
      <c r="N313" s="152"/>
      <c r="O313" s="152"/>
      <c r="P313" s="153" t="n">
        <f aca="false">SUM(P314:P316)</f>
        <v>0</v>
      </c>
      <c r="Q313" s="152"/>
      <c r="R313" s="153" t="n">
        <f aca="false">SUM(R314:R316)</f>
        <v>0</v>
      </c>
      <c r="S313" s="152"/>
      <c r="T313" s="154" t="n">
        <f aca="false">SUM(T314:T316)</f>
        <v>0</v>
      </c>
      <c r="AR313" s="147" t="s">
        <v>133</v>
      </c>
      <c r="AT313" s="155" t="s">
        <v>73</v>
      </c>
      <c r="AU313" s="155" t="s">
        <v>74</v>
      </c>
      <c r="AY313" s="147" t="s">
        <v>125</v>
      </c>
      <c r="BK313" s="156" t="n">
        <f aca="false">SUM(BK314:BK316)</f>
        <v>0</v>
      </c>
    </row>
    <row r="314" s="27" customFormat="true" ht="16.5" hidden="false" customHeight="true" outlineLevel="0" collapsed="false">
      <c r="A314" s="22"/>
      <c r="B314" s="159"/>
      <c r="C314" s="160" t="s">
        <v>689</v>
      </c>
      <c r="D314" s="160" t="s">
        <v>128</v>
      </c>
      <c r="E314" s="161" t="s">
        <v>690</v>
      </c>
      <c r="F314" s="162" t="s">
        <v>691</v>
      </c>
      <c r="G314" s="163" t="s">
        <v>692</v>
      </c>
      <c r="H314" s="164" t="n">
        <v>6</v>
      </c>
      <c r="I314" s="165"/>
      <c r="J314" s="166" t="n">
        <f aca="false">ROUND(I314*H314,2)</f>
        <v>0</v>
      </c>
      <c r="K314" s="162" t="s">
        <v>132</v>
      </c>
      <c r="L314" s="23"/>
      <c r="M314" s="167"/>
      <c r="N314" s="168" t="s">
        <v>39</v>
      </c>
      <c r="O314" s="60"/>
      <c r="P314" s="169" t="n">
        <f aca="false">O314*H314</f>
        <v>0</v>
      </c>
      <c r="Q314" s="169" t="n">
        <v>0</v>
      </c>
      <c r="R314" s="169" t="n">
        <f aca="false">Q314*H314</f>
        <v>0</v>
      </c>
      <c r="S314" s="169" t="n">
        <v>0</v>
      </c>
      <c r="T314" s="170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1" t="s">
        <v>693</v>
      </c>
      <c r="AT314" s="171" t="s">
        <v>128</v>
      </c>
      <c r="AU314" s="171" t="s">
        <v>79</v>
      </c>
      <c r="AY314" s="3" t="s">
        <v>125</v>
      </c>
      <c r="BE314" s="172" t="n">
        <f aca="false">IF(N314="základní",J314,0)</f>
        <v>0</v>
      </c>
      <c r="BF314" s="172" t="n">
        <f aca="false">IF(N314="snížená",J314,0)</f>
        <v>0</v>
      </c>
      <c r="BG314" s="172" t="n">
        <f aca="false">IF(N314="zákl. přenesená",J314,0)</f>
        <v>0</v>
      </c>
      <c r="BH314" s="172" t="n">
        <f aca="false">IF(N314="sníž. přenesená",J314,0)</f>
        <v>0</v>
      </c>
      <c r="BI314" s="172" t="n">
        <f aca="false">IF(N314="nulová",J314,0)</f>
        <v>0</v>
      </c>
      <c r="BJ314" s="3" t="s">
        <v>79</v>
      </c>
      <c r="BK314" s="172" t="n">
        <f aca="false">ROUND(I314*H314,2)</f>
        <v>0</v>
      </c>
      <c r="BL314" s="3" t="s">
        <v>693</v>
      </c>
      <c r="BM314" s="171" t="s">
        <v>694</v>
      </c>
    </row>
    <row r="315" s="27" customFormat="true" ht="16.5" hidden="false" customHeight="true" outlineLevel="0" collapsed="false">
      <c r="A315" s="22"/>
      <c r="B315" s="159"/>
      <c r="C315" s="160" t="s">
        <v>695</v>
      </c>
      <c r="D315" s="160" t="s">
        <v>128</v>
      </c>
      <c r="E315" s="161" t="s">
        <v>696</v>
      </c>
      <c r="F315" s="162" t="s">
        <v>697</v>
      </c>
      <c r="G315" s="163" t="s">
        <v>692</v>
      </c>
      <c r="H315" s="164" t="n">
        <v>3</v>
      </c>
      <c r="I315" s="165"/>
      <c r="J315" s="166" t="n">
        <f aca="false">ROUND(I315*H315,2)</f>
        <v>0</v>
      </c>
      <c r="K315" s="162" t="s">
        <v>132</v>
      </c>
      <c r="L315" s="23"/>
      <c r="M315" s="167"/>
      <c r="N315" s="168" t="s">
        <v>39</v>
      </c>
      <c r="O315" s="60"/>
      <c r="P315" s="169" t="n">
        <f aca="false">O315*H315</f>
        <v>0</v>
      </c>
      <c r="Q315" s="169" t="n">
        <v>0</v>
      </c>
      <c r="R315" s="169" t="n">
        <f aca="false">Q315*H315</f>
        <v>0</v>
      </c>
      <c r="S315" s="169" t="n">
        <v>0</v>
      </c>
      <c r="T315" s="170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1" t="s">
        <v>693</v>
      </c>
      <c r="AT315" s="171" t="s">
        <v>128</v>
      </c>
      <c r="AU315" s="171" t="s">
        <v>79</v>
      </c>
      <c r="AY315" s="3" t="s">
        <v>125</v>
      </c>
      <c r="BE315" s="172" t="n">
        <f aca="false">IF(N315="základní",J315,0)</f>
        <v>0</v>
      </c>
      <c r="BF315" s="172" t="n">
        <f aca="false">IF(N315="snížená",J315,0)</f>
        <v>0</v>
      </c>
      <c r="BG315" s="172" t="n">
        <f aca="false">IF(N315="zákl. přenesená",J315,0)</f>
        <v>0</v>
      </c>
      <c r="BH315" s="172" t="n">
        <f aca="false">IF(N315="sníž. přenesená",J315,0)</f>
        <v>0</v>
      </c>
      <c r="BI315" s="172" t="n">
        <f aca="false">IF(N315="nulová",J315,0)</f>
        <v>0</v>
      </c>
      <c r="BJ315" s="3" t="s">
        <v>79</v>
      </c>
      <c r="BK315" s="172" t="n">
        <f aca="false">ROUND(I315*H315,2)</f>
        <v>0</v>
      </c>
      <c r="BL315" s="3" t="s">
        <v>693</v>
      </c>
      <c r="BM315" s="171" t="s">
        <v>698</v>
      </c>
    </row>
    <row r="316" s="27" customFormat="true" ht="16.5" hidden="false" customHeight="true" outlineLevel="0" collapsed="false">
      <c r="A316" s="22"/>
      <c r="B316" s="159"/>
      <c r="C316" s="160" t="s">
        <v>699</v>
      </c>
      <c r="D316" s="160" t="s">
        <v>128</v>
      </c>
      <c r="E316" s="161" t="s">
        <v>700</v>
      </c>
      <c r="F316" s="162" t="s">
        <v>701</v>
      </c>
      <c r="G316" s="163" t="s">
        <v>692</v>
      </c>
      <c r="H316" s="164" t="n">
        <v>6</v>
      </c>
      <c r="I316" s="165"/>
      <c r="J316" s="166" t="n">
        <f aca="false">ROUND(I316*H316,2)</f>
        <v>0</v>
      </c>
      <c r="K316" s="162" t="s">
        <v>132</v>
      </c>
      <c r="L316" s="23"/>
      <c r="M316" s="167"/>
      <c r="N316" s="168" t="s">
        <v>39</v>
      </c>
      <c r="O316" s="60"/>
      <c r="P316" s="169" t="n">
        <f aca="false">O316*H316</f>
        <v>0</v>
      </c>
      <c r="Q316" s="169" t="n">
        <v>0</v>
      </c>
      <c r="R316" s="169" t="n">
        <f aca="false">Q316*H316</f>
        <v>0</v>
      </c>
      <c r="S316" s="169" t="n">
        <v>0</v>
      </c>
      <c r="T316" s="170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1" t="s">
        <v>693</v>
      </c>
      <c r="AT316" s="171" t="s">
        <v>128</v>
      </c>
      <c r="AU316" s="171" t="s">
        <v>79</v>
      </c>
      <c r="AY316" s="3" t="s">
        <v>125</v>
      </c>
      <c r="BE316" s="172" t="n">
        <f aca="false">IF(N316="základní",J316,0)</f>
        <v>0</v>
      </c>
      <c r="BF316" s="172" t="n">
        <f aca="false">IF(N316="snížená",J316,0)</f>
        <v>0</v>
      </c>
      <c r="BG316" s="172" t="n">
        <f aca="false">IF(N316="zákl. přenesená",J316,0)</f>
        <v>0</v>
      </c>
      <c r="BH316" s="172" t="n">
        <f aca="false">IF(N316="sníž. přenesená",J316,0)</f>
        <v>0</v>
      </c>
      <c r="BI316" s="172" t="n">
        <f aca="false">IF(N316="nulová",J316,0)</f>
        <v>0</v>
      </c>
      <c r="BJ316" s="3" t="s">
        <v>79</v>
      </c>
      <c r="BK316" s="172" t="n">
        <f aca="false">ROUND(I316*H316,2)</f>
        <v>0</v>
      </c>
      <c r="BL316" s="3" t="s">
        <v>693</v>
      </c>
      <c r="BM316" s="171" t="s">
        <v>702</v>
      </c>
    </row>
    <row r="317" s="145" customFormat="true" ht="25.9" hidden="false" customHeight="true" outlineLevel="0" collapsed="false">
      <c r="B317" s="146"/>
      <c r="D317" s="147" t="s">
        <v>73</v>
      </c>
      <c r="E317" s="148" t="s">
        <v>703</v>
      </c>
      <c r="F317" s="148" t="s">
        <v>704</v>
      </c>
      <c r="I317" s="149"/>
      <c r="J317" s="150" t="n">
        <f aca="false">BK317</f>
        <v>0</v>
      </c>
      <c r="L317" s="146"/>
      <c r="M317" s="151"/>
      <c r="N317" s="152"/>
      <c r="O317" s="152"/>
      <c r="P317" s="153" t="n">
        <f aca="false">P318+P320+P322</f>
        <v>0</v>
      </c>
      <c r="Q317" s="152"/>
      <c r="R317" s="153" t="n">
        <f aca="false">R318+R320+R322</f>
        <v>0</v>
      </c>
      <c r="S317" s="152"/>
      <c r="T317" s="154" t="n">
        <f aca="false">T318+T320+T322</f>
        <v>0</v>
      </c>
      <c r="AR317" s="147" t="s">
        <v>148</v>
      </c>
      <c r="AT317" s="155" t="s">
        <v>73</v>
      </c>
      <c r="AU317" s="155" t="s">
        <v>74</v>
      </c>
      <c r="AY317" s="147" t="s">
        <v>125</v>
      </c>
      <c r="BK317" s="156" t="n">
        <f aca="false">BK318+BK320+BK322</f>
        <v>0</v>
      </c>
    </row>
    <row r="318" s="145" customFormat="true" ht="22.8" hidden="false" customHeight="true" outlineLevel="0" collapsed="false">
      <c r="B318" s="146"/>
      <c r="D318" s="147" t="s">
        <v>73</v>
      </c>
      <c r="E318" s="157" t="s">
        <v>705</v>
      </c>
      <c r="F318" s="157" t="s">
        <v>706</v>
      </c>
      <c r="I318" s="149"/>
      <c r="J318" s="158" t="n">
        <f aca="false">BK318</f>
        <v>0</v>
      </c>
      <c r="L318" s="146"/>
      <c r="M318" s="151"/>
      <c r="N318" s="152"/>
      <c r="O318" s="152"/>
      <c r="P318" s="153" t="n">
        <f aca="false">P319</f>
        <v>0</v>
      </c>
      <c r="Q318" s="152"/>
      <c r="R318" s="153" t="n">
        <f aca="false">R319</f>
        <v>0</v>
      </c>
      <c r="S318" s="152"/>
      <c r="T318" s="154" t="n">
        <f aca="false">T319</f>
        <v>0</v>
      </c>
      <c r="AR318" s="147" t="s">
        <v>148</v>
      </c>
      <c r="AT318" s="155" t="s">
        <v>73</v>
      </c>
      <c r="AU318" s="155" t="s">
        <v>79</v>
      </c>
      <c r="AY318" s="147" t="s">
        <v>125</v>
      </c>
      <c r="BK318" s="156" t="n">
        <f aca="false">BK319</f>
        <v>0</v>
      </c>
    </row>
    <row r="319" s="27" customFormat="true" ht="16.5" hidden="false" customHeight="true" outlineLevel="0" collapsed="false">
      <c r="A319" s="22"/>
      <c r="B319" s="159"/>
      <c r="C319" s="160" t="s">
        <v>707</v>
      </c>
      <c r="D319" s="160" t="s">
        <v>128</v>
      </c>
      <c r="E319" s="161" t="s">
        <v>708</v>
      </c>
      <c r="F319" s="162" t="s">
        <v>709</v>
      </c>
      <c r="G319" s="163" t="s">
        <v>215</v>
      </c>
      <c r="H319" s="164" t="n">
        <v>1</v>
      </c>
      <c r="I319" s="165"/>
      <c r="J319" s="166" t="n">
        <f aca="false">ROUND(I319*H319,2)</f>
        <v>0</v>
      </c>
      <c r="K319" s="162" t="s">
        <v>132</v>
      </c>
      <c r="L319" s="23"/>
      <c r="M319" s="167"/>
      <c r="N319" s="168" t="s">
        <v>39</v>
      </c>
      <c r="O319" s="60"/>
      <c r="P319" s="169" t="n">
        <f aca="false">O319*H319</f>
        <v>0</v>
      </c>
      <c r="Q319" s="169" t="n">
        <v>0</v>
      </c>
      <c r="R319" s="169" t="n">
        <f aca="false">Q319*H319</f>
        <v>0</v>
      </c>
      <c r="S319" s="169" t="n">
        <v>0</v>
      </c>
      <c r="T319" s="170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1" t="s">
        <v>710</v>
      </c>
      <c r="AT319" s="171" t="s">
        <v>128</v>
      </c>
      <c r="AU319" s="171" t="s">
        <v>81</v>
      </c>
      <c r="AY319" s="3" t="s">
        <v>125</v>
      </c>
      <c r="BE319" s="172" t="n">
        <f aca="false">IF(N319="základní",J319,0)</f>
        <v>0</v>
      </c>
      <c r="BF319" s="172" t="n">
        <f aca="false">IF(N319="snížená",J319,0)</f>
        <v>0</v>
      </c>
      <c r="BG319" s="172" t="n">
        <f aca="false">IF(N319="zákl. přenesená",J319,0)</f>
        <v>0</v>
      </c>
      <c r="BH319" s="172" t="n">
        <f aca="false">IF(N319="sníž. přenesená",J319,0)</f>
        <v>0</v>
      </c>
      <c r="BI319" s="172" t="n">
        <f aca="false">IF(N319="nulová",J319,0)</f>
        <v>0</v>
      </c>
      <c r="BJ319" s="3" t="s">
        <v>79</v>
      </c>
      <c r="BK319" s="172" t="n">
        <f aca="false">ROUND(I319*H319,2)</f>
        <v>0</v>
      </c>
      <c r="BL319" s="3" t="s">
        <v>710</v>
      </c>
      <c r="BM319" s="171" t="s">
        <v>711</v>
      </c>
    </row>
    <row r="320" s="145" customFormat="true" ht="22.8" hidden="false" customHeight="true" outlineLevel="0" collapsed="false">
      <c r="B320" s="146"/>
      <c r="D320" s="147" t="s">
        <v>73</v>
      </c>
      <c r="E320" s="157" t="s">
        <v>712</v>
      </c>
      <c r="F320" s="157" t="s">
        <v>713</v>
      </c>
      <c r="I320" s="149"/>
      <c r="J320" s="158" t="n">
        <f aca="false">BK320</f>
        <v>0</v>
      </c>
      <c r="L320" s="146"/>
      <c r="M320" s="151"/>
      <c r="N320" s="152"/>
      <c r="O320" s="152"/>
      <c r="P320" s="153" t="n">
        <f aca="false">P321</f>
        <v>0</v>
      </c>
      <c r="Q320" s="152"/>
      <c r="R320" s="153" t="n">
        <f aca="false">R321</f>
        <v>0</v>
      </c>
      <c r="S320" s="152"/>
      <c r="T320" s="154" t="n">
        <f aca="false">T321</f>
        <v>0</v>
      </c>
      <c r="AR320" s="147" t="s">
        <v>148</v>
      </c>
      <c r="AT320" s="155" t="s">
        <v>73</v>
      </c>
      <c r="AU320" s="155" t="s">
        <v>79</v>
      </c>
      <c r="AY320" s="147" t="s">
        <v>125</v>
      </c>
      <c r="BK320" s="156" t="n">
        <f aca="false">BK321</f>
        <v>0</v>
      </c>
    </row>
    <row r="321" s="27" customFormat="true" ht="16.5" hidden="false" customHeight="true" outlineLevel="0" collapsed="false">
      <c r="A321" s="22"/>
      <c r="B321" s="159"/>
      <c r="C321" s="160" t="s">
        <v>714</v>
      </c>
      <c r="D321" s="160" t="s">
        <v>128</v>
      </c>
      <c r="E321" s="161" t="s">
        <v>715</v>
      </c>
      <c r="F321" s="162" t="s">
        <v>716</v>
      </c>
      <c r="G321" s="163" t="s">
        <v>717</v>
      </c>
      <c r="H321" s="164" t="n">
        <v>1</v>
      </c>
      <c r="I321" s="165"/>
      <c r="J321" s="166" t="n">
        <f aca="false">ROUND(I321*H321,2)</f>
        <v>0</v>
      </c>
      <c r="K321" s="162" t="s">
        <v>132</v>
      </c>
      <c r="L321" s="23"/>
      <c r="M321" s="167"/>
      <c r="N321" s="168" t="s">
        <v>39</v>
      </c>
      <c r="O321" s="60"/>
      <c r="P321" s="169" t="n">
        <f aca="false">O321*H321</f>
        <v>0</v>
      </c>
      <c r="Q321" s="169" t="n">
        <v>0</v>
      </c>
      <c r="R321" s="169" t="n">
        <f aca="false">Q321*H321</f>
        <v>0</v>
      </c>
      <c r="S321" s="169" t="n">
        <v>0</v>
      </c>
      <c r="T321" s="170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1" t="s">
        <v>710</v>
      </c>
      <c r="AT321" s="171" t="s">
        <v>128</v>
      </c>
      <c r="AU321" s="171" t="s">
        <v>81</v>
      </c>
      <c r="AY321" s="3" t="s">
        <v>125</v>
      </c>
      <c r="BE321" s="172" t="n">
        <f aca="false">IF(N321="základní",J321,0)</f>
        <v>0</v>
      </c>
      <c r="BF321" s="172" t="n">
        <f aca="false">IF(N321="snížená",J321,0)</f>
        <v>0</v>
      </c>
      <c r="BG321" s="172" t="n">
        <f aca="false">IF(N321="zákl. přenesená",J321,0)</f>
        <v>0</v>
      </c>
      <c r="BH321" s="172" t="n">
        <f aca="false">IF(N321="sníž. přenesená",J321,0)</f>
        <v>0</v>
      </c>
      <c r="BI321" s="172" t="n">
        <f aca="false">IF(N321="nulová",J321,0)</f>
        <v>0</v>
      </c>
      <c r="BJ321" s="3" t="s">
        <v>79</v>
      </c>
      <c r="BK321" s="172" t="n">
        <f aca="false">ROUND(I321*H321,2)</f>
        <v>0</v>
      </c>
      <c r="BL321" s="3" t="s">
        <v>710</v>
      </c>
      <c r="BM321" s="171" t="s">
        <v>718</v>
      </c>
    </row>
    <row r="322" s="145" customFormat="true" ht="22.8" hidden="false" customHeight="true" outlineLevel="0" collapsed="false">
      <c r="B322" s="146"/>
      <c r="D322" s="147" t="s">
        <v>73</v>
      </c>
      <c r="E322" s="157" t="s">
        <v>719</v>
      </c>
      <c r="F322" s="157" t="s">
        <v>720</v>
      </c>
      <c r="I322" s="149"/>
      <c r="J322" s="158" t="n">
        <f aca="false">BK322</f>
        <v>0</v>
      </c>
      <c r="L322" s="146"/>
      <c r="M322" s="151"/>
      <c r="N322" s="152"/>
      <c r="O322" s="152"/>
      <c r="P322" s="153" t="n">
        <f aca="false">P323</f>
        <v>0</v>
      </c>
      <c r="Q322" s="152"/>
      <c r="R322" s="153" t="n">
        <f aca="false">R323</f>
        <v>0</v>
      </c>
      <c r="S322" s="152"/>
      <c r="T322" s="154" t="n">
        <f aca="false">T323</f>
        <v>0</v>
      </c>
      <c r="AR322" s="147" t="s">
        <v>148</v>
      </c>
      <c r="AT322" s="155" t="s">
        <v>73</v>
      </c>
      <c r="AU322" s="155" t="s">
        <v>79</v>
      </c>
      <c r="AY322" s="147" t="s">
        <v>125</v>
      </c>
      <c r="BK322" s="156" t="n">
        <f aca="false">BK323</f>
        <v>0</v>
      </c>
    </row>
    <row r="323" s="27" customFormat="true" ht="16.5" hidden="false" customHeight="true" outlineLevel="0" collapsed="false">
      <c r="A323" s="22"/>
      <c r="B323" s="159"/>
      <c r="C323" s="160" t="s">
        <v>721</v>
      </c>
      <c r="D323" s="160" t="s">
        <v>128</v>
      </c>
      <c r="E323" s="161" t="s">
        <v>722</v>
      </c>
      <c r="F323" s="162" t="s">
        <v>723</v>
      </c>
      <c r="G323" s="163" t="s">
        <v>215</v>
      </c>
      <c r="H323" s="164" t="n">
        <v>1</v>
      </c>
      <c r="I323" s="165"/>
      <c r="J323" s="166" t="n">
        <f aca="false">ROUND(I323*H323,2)</f>
        <v>0</v>
      </c>
      <c r="K323" s="162" t="s">
        <v>132</v>
      </c>
      <c r="L323" s="23"/>
      <c r="M323" s="203"/>
      <c r="N323" s="204" t="s">
        <v>39</v>
      </c>
      <c r="O323" s="205"/>
      <c r="P323" s="206" t="n">
        <f aca="false">O323*H323</f>
        <v>0</v>
      </c>
      <c r="Q323" s="206" t="n">
        <v>0</v>
      </c>
      <c r="R323" s="206" t="n">
        <f aca="false">Q323*H323</f>
        <v>0</v>
      </c>
      <c r="S323" s="206" t="n">
        <v>0</v>
      </c>
      <c r="T323" s="207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1" t="s">
        <v>710</v>
      </c>
      <c r="AT323" s="171" t="s">
        <v>128</v>
      </c>
      <c r="AU323" s="171" t="s">
        <v>81</v>
      </c>
      <c r="AY323" s="3" t="s">
        <v>125</v>
      </c>
      <c r="BE323" s="172" t="n">
        <f aca="false">IF(N323="základní",J323,0)</f>
        <v>0</v>
      </c>
      <c r="BF323" s="172" t="n">
        <f aca="false">IF(N323="snížená",J323,0)</f>
        <v>0</v>
      </c>
      <c r="BG323" s="172" t="n">
        <f aca="false">IF(N323="zákl. přenesená",J323,0)</f>
        <v>0</v>
      </c>
      <c r="BH323" s="172" t="n">
        <f aca="false">IF(N323="sníž. přenesená",J323,0)</f>
        <v>0</v>
      </c>
      <c r="BI323" s="172" t="n">
        <f aca="false">IF(N323="nulová",J323,0)</f>
        <v>0</v>
      </c>
      <c r="BJ323" s="3" t="s">
        <v>79</v>
      </c>
      <c r="BK323" s="172" t="n">
        <f aca="false">ROUND(I323*H323,2)</f>
        <v>0</v>
      </c>
      <c r="BL323" s="3" t="s">
        <v>710</v>
      </c>
      <c r="BM323" s="171" t="s">
        <v>724</v>
      </c>
    </row>
    <row r="324" s="27" customFormat="true" ht="6.95" hidden="false" customHeight="true" outlineLevel="0" collapsed="false">
      <c r="A324" s="22"/>
      <c r="B324" s="44"/>
      <c r="C324" s="45"/>
      <c r="D324" s="45"/>
      <c r="E324" s="45"/>
      <c r="F324" s="45"/>
      <c r="G324" s="45"/>
      <c r="H324" s="45"/>
      <c r="I324" s="45"/>
      <c r="J324" s="45"/>
      <c r="K324" s="45"/>
      <c r="L324" s="23"/>
      <c r="M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</row>
  </sheetData>
  <autoFilter ref="C133:K323"/>
  <mergeCells count="6">
    <mergeCell ref="L2:V2"/>
    <mergeCell ref="E7:H7"/>
    <mergeCell ref="E16:H16"/>
    <mergeCell ref="E25:H25"/>
    <mergeCell ref="E85:H85"/>
    <mergeCell ref="E126:H126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2026-01-25T19:03:34Z</dcterms:created>
  <dc:creator>DESKTOP-VKVVR07\Eva</dc:creator>
  <dc:description/>
  <dc:language>cs-CZ</dc:language>
  <cp:lastModifiedBy/>
  <dcterms:modified xsi:type="dcterms:W3CDTF">2026-01-25T20:05:43Z</dcterms:modified>
  <cp:revision>1</cp:revision>
  <dc:subject/>
  <dc:title/>
</cp:coreProperties>
</file>